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2_Geschaeftsführung\05_Amt für Gesundheit\Nachwuchsförderung HF 25 plus\Dokumente_Aktualisierungen\2022\"/>
    </mc:Choice>
  </mc:AlternateContent>
  <workbookProtection workbookPassword="C418" lockStructure="1"/>
  <bookViews>
    <workbookView xWindow="-120" yWindow="-120" windowWidth="29040" windowHeight="17640" activeTab="2"/>
  </bookViews>
  <sheets>
    <sheet name="Lohnzahlung Student" sheetId="1" r:id="rId1"/>
    <sheet name="Förderbetrag Kanton" sheetId="2" r:id="rId2"/>
    <sheet name="Formular Entscheid" sheetId="3" r:id="rId3"/>
    <sheet name="Formular Rückvergütung Kanton" sheetId="5" r:id="rId4"/>
    <sheet name="Tabelle1" sheetId="6" r:id="rId5"/>
  </sheets>
  <definedNames>
    <definedName name="_xlnm.Print_Area" localSheetId="1">'Förderbetrag Kanton'!$A$1:$P$74</definedName>
    <definedName name="_xlnm.Print_Area" localSheetId="2">'Formular Entscheid'!$A$1:$E$40</definedName>
    <definedName name="_xlnm.Print_Area" localSheetId="0">'Lohnzahlung Student'!$A$1:$P$69</definedName>
  </definedNames>
  <calcPr calcId="162913" concurrentCalc="0"/>
</workbook>
</file>

<file path=xl/calcChain.xml><?xml version="1.0" encoding="utf-8"?>
<calcChain xmlns="http://schemas.openxmlformats.org/spreadsheetml/2006/main">
  <c r="C18" i="3" l="1"/>
  <c r="K32" i="1"/>
  <c r="K41" i="1"/>
  <c r="K40" i="1"/>
  <c r="K39" i="1"/>
  <c r="K36" i="1"/>
  <c r="B10" i="2"/>
  <c r="B65" i="2"/>
  <c r="B11" i="2"/>
  <c r="B12" i="2"/>
  <c r="B14" i="2"/>
  <c r="B16" i="2"/>
  <c r="F18" i="2"/>
  <c r="D28" i="2"/>
  <c r="K47" i="1"/>
  <c r="C34" i="2"/>
  <c r="K36" i="2"/>
  <c r="K37" i="1"/>
  <c r="K37" i="2"/>
  <c r="C33" i="2"/>
  <c r="C25" i="5"/>
  <c r="Q61" i="2"/>
  <c r="Q69" i="2"/>
  <c r="Q58" i="2"/>
  <c r="Q59" i="2"/>
  <c r="Q60" i="2"/>
  <c r="Q57" i="2"/>
  <c r="H47" i="2"/>
  <c r="H48" i="2"/>
  <c r="H49" i="2"/>
  <c r="H50" i="2"/>
  <c r="K34" i="1"/>
  <c r="K34" i="2"/>
  <c r="L69" i="1"/>
  <c r="Q36" i="1"/>
  <c r="Q34" i="1"/>
  <c r="C49" i="2"/>
  <c r="C50" i="2"/>
  <c r="C47" i="2"/>
  <c r="C48" i="2"/>
  <c r="D21" i="5"/>
  <c r="G22" i="5"/>
  <c r="E22" i="5"/>
  <c r="A15" i="5"/>
  <c r="F4" i="5"/>
  <c r="D13" i="5"/>
  <c r="E4" i="5"/>
  <c r="F3" i="5"/>
  <c r="D15" i="5"/>
  <c r="F2" i="5"/>
  <c r="D14" i="5"/>
  <c r="E2" i="5"/>
  <c r="F1" i="5"/>
  <c r="D12" i="5"/>
  <c r="E1" i="5"/>
  <c r="D26" i="2"/>
  <c r="E18" i="3"/>
  <c r="B13" i="3"/>
  <c r="B16" i="3"/>
  <c r="B14" i="3"/>
  <c r="A14" i="3"/>
  <c r="A14" i="2"/>
  <c r="A12" i="2"/>
  <c r="A10" i="2"/>
  <c r="B12" i="3"/>
  <c r="C24" i="3"/>
  <c r="E2" i="3"/>
  <c r="E3" i="3"/>
  <c r="C31" i="3"/>
  <c r="E4" i="3"/>
  <c r="E1" i="3"/>
  <c r="C23" i="3"/>
  <c r="D2" i="3"/>
  <c r="D4" i="3"/>
  <c r="D1" i="3"/>
  <c r="F2" i="2"/>
  <c r="F3" i="2"/>
  <c r="F4" i="2"/>
  <c r="B2" i="2"/>
  <c r="B4" i="2"/>
  <c r="F1" i="2"/>
  <c r="B1" i="2"/>
  <c r="C32" i="2"/>
  <c r="H34" i="2"/>
  <c r="K48" i="1"/>
  <c r="K48" i="2"/>
  <c r="K47" i="2"/>
  <c r="H33" i="2"/>
  <c r="H35" i="2"/>
  <c r="H36" i="2"/>
  <c r="H37" i="2"/>
  <c r="C36" i="2"/>
  <c r="G56" i="2"/>
  <c r="G64" i="2"/>
  <c r="F24" i="2"/>
  <c r="B24" i="2"/>
  <c r="F22" i="2"/>
  <c r="B22" i="2"/>
  <c r="N20" i="2"/>
  <c r="F20" i="2"/>
  <c r="B20" i="2"/>
  <c r="M18" i="2"/>
  <c r="I18" i="2"/>
  <c r="B18" i="2"/>
  <c r="K28" i="2"/>
  <c r="B66" i="2"/>
  <c r="B58" i="2"/>
  <c r="B59" i="2"/>
  <c r="B60" i="2"/>
  <c r="B61" i="2"/>
  <c r="B57" i="2"/>
  <c r="H46" i="2"/>
  <c r="C46" i="2"/>
  <c r="H40" i="2"/>
  <c r="H41" i="2"/>
  <c r="H42" i="2"/>
  <c r="H39" i="2"/>
  <c r="H32" i="2"/>
  <c r="C40" i="2"/>
  <c r="C41" i="2"/>
  <c r="C42" i="2"/>
  <c r="C39" i="2"/>
  <c r="C35" i="2"/>
  <c r="C37" i="2"/>
  <c r="C43" i="1"/>
  <c r="C43" i="2"/>
  <c r="K33" i="1"/>
  <c r="K35" i="1"/>
  <c r="K35" i="2"/>
  <c r="K32" i="2"/>
  <c r="K40" i="2"/>
  <c r="K41" i="2"/>
  <c r="K42" i="2"/>
  <c r="K39" i="2"/>
  <c r="C51" i="1"/>
  <c r="K49" i="1"/>
  <c r="K49" i="2"/>
  <c r="K50" i="1"/>
  <c r="K50" i="2"/>
  <c r="K46" i="1"/>
  <c r="K46" i="2"/>
  <c r="E41" i="5"/>
  <c r="K33" i="2"/>
  <c r="K43" i="1"/>
  <c r="K43" i="2"/>
  <c r="K51" i="2"/>
  <c r="C51" i="2"/>
  <c r="K51" i="1"/>
  <c r="L53" i="2"/>
  <c r="L54" i="1"/>
  <c r="G58" i="1"/>
  <c r="G60" i="1"/>
  <c r="K60" i="1"/>
  <c r="G61" i="1"/>
  <c r="K61" i="1"/>
  <c r="K58" i="1"/>
  <c r="G62" i="1"/>
  <c r="K62" i="1"/>
  <c r="G59" i="1"/>
  <c r="K59" i="1"/>
  <c r="G60" i="2"/>
  <c r="K60" i="2"/>
  <c r="G59" i="2"/>
  <c r="K59" i="2"/>
  <c r="G57" i="2"/>
  <c r="K57" i="2"/>
  <c r="G65" i="2"/>
  <c r="K65" i="2"/>
  <c r="G68" i="2"/>
  <c r="K68" i="2"/>
  <c r="G67" i="2"/>
  <c r="K67" i="2"/>
  <c r="G66" i="2"/>
  <c r="K66" i="2"/>
  <c r="G58" i="2"/>
  <c r="K58" i="2"/>
  <c r="G69" i="2"/>
  <c r="K69" i="2"/>
  <c r="G61" i="2"/>
  <c r="K61" i="2"/>
  <c r="K63" i="1"/>
  <c r="K62" i="2"/>
  <c r="K70" i="2"/>
  <c r="K72" i="2"/>
  <c r="K74" i="2"/>
  <c r="F27" i="5"/>
  <c r="L65" i="1"/>
  <c r="K67" i="1"/>
  <c r="L68" i="1"/>
  <c r="D25" i="3"/>
  <c r="D26" i="3"/>
  <c r="F25" i="5"/>
</calcChain>
</file>

<file path=xl/comments1.xml><?xml version="1.0" encoding="utf-8"?>
<comments xmlns="http://schemas.openxmlformats.org/spreadsheetml/2006/main">
  <authors>
    <author>tc={CF8040FD-CB41-4BD5-AE46-8E17C2302928}</author>
  </authors>
  <commentList>
    <comment ref="G7" authorId="0" shapeId="0">
      <text>
        <r>
          <rPr>
            <sz val="12"/>
            <color theme="1"/>
            <rFont val="Arial"/>
            <family val="2"/>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Abstand gelöscht (rot markiert)</t>
        </r>
      </text>
    </comment>
  </commentList>
</comments>
</file>

<file path=xl/sharedStrings.xml><?xml version="1.0" encoding="utf-8"?>
<sst xmlns="http://schemas.openxmlformats.org/spreadsheetml/2006/main" count="394" uniqueCount="150">
  <si>
    <t>Geb.-Datum</t>
  </si>
  <si>
    <t>Zivilstand</t>
  </si>
  <si>
    <t>ledig</t>
  </si>
  <si>
    <t>Unterhaltspflicht</t>
  </si>
  <si>
    <t>getrennt</t>
  </si>
  <si>
    <t>ja</t>
  </si>
  <si>
    <t>nein</t>
  </si>
  <si>
    <t>Anrechenbare Auslagen pro Monat</t>
  </si>
  <si>
    <t>Obligatorische Krankenversicherung</t>
  </si>
  <si>
    <t>Fremdbetreuung der Kinder</t>
  </si>
  <si>
    <t>Situationsbegingte Leistungen (Gestehungskosten)</t>
  </si>
  <si>
    <t>Ausbildungsentschädigung</t>
  </si>
  <si>
    <t>Nachwuchsförderung für den Bildungslehrgang Pflege HF</t>
  </si>
  <si>
    <t>gesch.</t>
  </si>
  <si>
    <t>alleinerziehend</t>
  </si>
  <si>
    <t>verh.</t>
  </si>
  <si>
    <t>Kinder</t>
  </si>
  <si>
    <t>wenn ja, Anzahl:</t>
  </si>
  <si>
    <t>Fr.</t>
  </si>
  <si>
    <t>- AHV/IV/EO</t>
  </si>
  <si>
    <t>%</t>
  </si>
  <si>
    <t>- ALV</t>
  </si>
  <si>
    <t>- Berufs- und Nichtberufsunfall</t>
  </si>
  <si>
    <t>- Krankentaggeldversicherung</t>
  </si>
  <si>
    <t>- Pensionskasse</t>
  </si>
  <si>
    <t>Total</t>
  </si>
  <si>
    <t>Koordinationsabzug PK:</t>
  </si>
  <si>
    <t>Wohnungsmiete inkl. Nebenkosten</t>
  </si>
  <si>
    <t>Anrechenbares Einkommen</t>
  </si>
  <si>
    <t>x</t>
  </si>
  <si>
    <t>=</t>
  </si>
  <si>
    <t xml:space="preserve">Total Einkommen </t>
  </si>
  <si>
    <t xml:space="preserve">      pro Monat</t>
  </si>
  <si>
    <t xml:space="preserve">       pro Jahr</t>
  </si>
  <si>
    <t>Ausbildungsdauer</t>
  </si>
  <si>
    <t>von:</t>
  </si>
  <si>
    <t>bis:</t>
  </si>
  <si>
    <t>von</t>
  </si>
  <si>
    <t>Monatslohn brutto</t>
  </si>
  <si>
    <t>Förderbeitrag zu Lasten Kanton (50 %)</t>
  </si>
  <si>
    <t>Total Grundbedarfssicherung 1)</t>
  </si>
  <si>
    <t xml:space="preserve">Grundbedarfssicherung 2) </t>
  </si>
  <si>
    <t xml:space="preserve">  = Eingabe je nach Prämienhöhe der Versicherungen respektive Pensionskasse des aktuellen Arbeitgebers</t>
  </si>
  <si>
    <t>Beschäftigungsgrad</t>
  </si>
  <si>
    <t>Sozialabgaben Arbeitnehmer</t>
  </si>
  <si>
    <t>Sozialabgaben Arbeitgeber</t>
  </si>
  <si>
    <t>bitte die blauen und grünen Felder ausfüllen</t>
  </si>
  <si>
    <t>bitte bei Bedarf die grünen Felder ausfüllen</t>
  </si>
  <si>
    <t>Effektiv auszuzahlender Jahreslohn brutto</t>
  </si>
  <si>
    <t>= Lohn durch Arbeitgeber</t>
  </si>
  <si>
    <t>Arzt-/Zahnarztrechnungen</t>
  </si>
  <si>
    <t>Kinder-/Ausbildungszulage</t>
  </si>
  <si>
    <t>Familienzulage (je nach Betrieb)</t>
  </si>
  <si>
    <t xml:space="preserve"> </t>
  </si>
  <si>
    <t>Versicherungen (Haftpflicht, Hausrat)</t>
  </si>
  <si>
    <t>davon Förderbeitrag pro Monat</t>
  </si>
  <si>
    <r>
      <t xml:space="preserve">Förderbeitrag pro Schuljahr </t>
    </r>
    <r>
      <rPr>
        <sz val="10"/>
        <color indexed="8"/>
        <rFont val="Arial"/>
        <family val="2"/>
      </rPr>
      <t>inkl. Arbeitgeber- + Arbeitnehmeranteil Sozialabgaben</t>
    </r>
  </si>
  <si>
    <t>Rückvergütung separat beim Kanton:</t>
  </si>
  <si>
    <t>Grundbedarf (siehe SKOS-Richtlinie)</t>
  </si>
  <si>
    <t xml:space="preserve">Arbeitgeber: </t>
  </si>
  <si>
    <t>13. Monatslohn brutto</t>
  </si>
  <si>
    <t>Total Grundbedarfssicherung 1) minus Total Einkommen: Entspricht  Nettoeinkommen nach Abzug Sozialabgaben</t>
  </si>
  <si>
    <t>= Monatslohn brutto minus Ausbildungsentschädigung</t>
  </si>
  <si>
    <t>Kinder- /Ausbildungszulage(n)</t>
  </si>
  <si>
    <t>Total Einkommen</t>
  </si>
  <si>
    <t>Nachwuchsförderung für den Bildungsgang Pflege HF (Tertiärstufe)</t>
  </si>
  <si>
    <t>Name, Vorname:</t>
  </si>
  <si>
    <t>Adresse:</t>
  </si>
  <si>
    <t>Geburtsdatum:</t>
  </si>
  <si>
    <t>Gesuchsdatum:</t>
  </si>
  <si>
    <t>Bildungsgang</t>
  </si>
  <si>
    <t xml:space="preserve">Das Gesuch wurde aufgrund des Antrags geprüft. </t>
  </si>
  <si>
    <t>Unter Beachtung der gesetzlichen Vorgaben wurde wie folgt entschieden:</t>
  </si>
  <si>
    <t>Der Praktikumsbetrieb:</t>
  </si>
  <si>
    <t>gewährt Frau/Herr:</t>
  </si>
  <si>
    <t xml:space="preserve">ausbezahlt. </t>
  </si>
  <si>
    <t>Ort, Datum:</t>
  </si>
  <si>
    <t>Unterschrift und Stempel Praktikumsbetrieb:</t>
  </si>
  <si>
    <t>Mitteilung an:</t>
  </si>
  <si>
    <t xml:space="preserve">- Bildungszentrum für Gesundheit und Soziales BfGS, Falkenstrasse 2, 8570 Weinfelden </t>
  </si>
  <si>
    <t>- Kandidatin/Kandidat</t>
  </si>
  <si>
    <t>Kontaktperson:</t>
  </si>
  <si>
    <t>Name / Vorname</t>
  </si>
  <si>
    <t>Strasse</t>
  </si>
  <si>
    <t>PLZ / Ort</t>
  </si>
  <si>
    <t>bis</t>
  </si>
  <si>
    <t>vom</t>
  </si>
  <si>
    <t>Projekt Nachwuchsförderung Pflege HF 25 plus</t>
  </si>
  <si>
    <t>Ausbildungsbetrieb:</t>
  </si>
  <si>
    <t>Name:</t>
  </si>
  <si>
    <t>Konto zur Überweisung:</t>
  </si>
  <si>
    <t>Studierende/Studierender HF Pflege</t>
  </si>
  <si>
    <t>Name / Vorname:</t>
  </si>
  <si>
    <t>Anteil des Kantons an den Betrieb:</t>
  </si>
  <si>
    <t>Ausbildungsverlauf:</t>
  </si>
  <si>
    <t xml:space="preserve">  Keine Anpassungen</t>
  </si>
  <si>
    <t xml:space="preserve">  Anpassungen nötig *</t>
  </si>
  <si>
    <t xml:space="preserve">  Verlängerung der Ausbildung (Repetition) *</t>
  </si>
  <si>
    <t>* Bemerkungen:</t>
  </si>
  <si>
    <r>
      <rPr>
        <b/>
        <sz val="11"/>
        <color indexed="8"/>
        <rFont val="Arial"/>
        <family val="2"/>
      </rPr>
      <t>Bewilligter Förderbeitrag</t>
    </r>
    <r>
      <rPr>
        <sz val="11"/>
        <color indexed="8"/>
        <rFont val="Arial"/>
        <family val="2"/>
      </rPr>
      <t xml:space="preserve"> </t>
    </r>
    <r>
      <rPr>
        <sz val="9"/>
        <color indexed="8"/>
        <rFont val="Arial"/>
        <family val="2"/>
      </rPr>
      <t>(inkl. Sozialleistungen Arbeitgeber)</t>
    </r>
    <r>
      <rPr>
        <sz val="11"/>
        <color indexed="8"/>
        <rFont val="Arial"/>
        <family val="2"/>
      </rPr>
      <t xml:space="preserve"> pro Jahr gemäss Entscheid vom:</t>
    </r>
  </si>
  <si>
    <t>Geht an:</t>
  </si>
  <si>
    <t xml:space="preserve">  Abbruch per *</t>
  </si>
  <si>
    <r>
      <t xml:space="preserve">Berechnungsschema für einen Förderbeitrag </t>
    </r>
    <r>
      <rPr>
        <b/>
        <sz val="11"/>
        <color indexed="8"/>
        <rFont val="Arial"/>
        <family val="2"/>
      </rPr>
      <t>Vollkosten für den Betrieb</t>
    </r>
  </si>
  <si>
    <t xml:space="preserve">pro Studienjahr einen Förderbeitrag von  </t>
  </si>
  <si>
    <t xml:space="preserve">Dieser wird brutto in 12 Monatsraten à    </t>
  </si>
  <si>
    <t>Dazu kommt die Ausbildungsentschädigung von</t>
  </si>
  <si>
    <t xml:space="preserve"> (*13) im 1. Ausbildungsjahr</t>
  </si>
  <si>
    <t xml:space="preserve"> (*13) im 3. Ausbildungsjahr</t>
  </si>
  <si>
    <t xml:space="preserve"> (*13) im 2. Ausbildungsjahr</t>
  </si>
  <si>
    <t>- Anteil auswärtige Mahlzeiten</t>
  </si>
  <si>
    <t>- Anteil Reiseauslagen</t>
  </si>
  <si>
    <t>- Auslagen für Bücher und Exkursionen gem. BfGS-Liste</t>
  </si>
  <si>
    <r>
      <rPr>
        <sz val="9.5"/>
        <rFont val="Arial"/>
        <family val="2"/>
      </rPr>
      <t>Kinder- und Ehegattenalime</t>
    </r>
    <r>
      <rPr>
        <sz val="9.5"/>
        <color indexed="8"/>
        <rFont val="Arial"/>
        <family val="2"/>
      </rPr>
      <t>nte</t>
    </r>
  </si>
  <si>
    <t>Einkommen Ehegatt/in, Lehrlinge und Studenten (netto)</t>
  </si>
  <si>
    <r>
      <t xml:space="preserve">Berechnungsschema für einen Förderbeitrag </t>
    </r>
    <r>
      <rPr>
        <b/>
        <sz val="11"/>
        <color indexed="8"/>
        <rFont val="Arial"/>
        <family val="2"/>
      </rPr>
      <t>Student/in</t>
    </r>
  </si>
  <si>
    <t>Kinder- und Ehegattenalimente</t>
  </si>
  <si>
    <t>- Geschäftsstelle OdA GS Thurgau, Marktplatz 1, Postfach 8570 Weinfelden</t>
  </si>
  <si>
    <t>- Geschäftsstelle OdA GS Thurgau, Marktplatz 1, Postfach, 8570 Weinfelden</t>
  </si>
  <si>
    <t>X</t>
  </si>
  <si>
    <t>Fixbetrag</t>
  </si>
  <si>
    <t>= Lohnzahlung durch Arbeitgeber / Durchschnitt der drei Jahre eingeben</t>
  </si>
  <si>
    <r>
      <t xml:space="preserve">= Grundbedarfssicherung 2) + Ausbildungsentschädigung </t>
    </r>
    <r>
      <rPr>
        <sz val="8"/>
        <color indexed="8"/>
        <rFont val="Arial"/>
        <family val="2"/>
      </rPr>
      <t>+</t>
    </r>
    <r>
      <rPr>
        <sz val="8"/>
        <color indexed="8"/>
        <rFont val="Arial"/>
        <family val="2"/>
      </rPr>
      <t xml:space="preserve"> Sozialabgaben Arbeitnehmer</t>
    </r>
  </si>
  <si>
    <t>Effektiv auszuzahlender Monatslohn (exkl. 13. Monatslohn, inkl. Förderbeitrag)</t>
  </si>
  <si>
    <r>
      <t xml:space="preserve">= Total Grundbedarfssicherung 2) </t>
    </r>
    <r>
      <rPr>
        <b/>
        <i/>
        <sz val="8"/>
        <color indexed="8"/>
        <rFont val="Arial"/>
        <family val="2"/>
      </rPr>
      <t>plus</t>
    </r>
    <r>
      <rPr>
        <sz val="8"/>
        <color indexed="8"/>
        <rFont val="Arial"/>
        <family val="2"/>
      </rPr>
      <t xml:space="preserve"> Sozialabgaben Arbeitnehmer und Sozialabgaben Arbeitgeber</t>
    </r>
  </si>
  <si>
    <t xml:space="preserve">Ort, Datum: </t>
  </si>
  <si>
    <t>= dieser Betrag wird zur Grundbedarfssicherung2 dazugerechnet</t>
  </si>
  <si>
    <t>Nicht Sozialabgabenpflichtig</t>
  </si>
  <si>
    <t>keine Zusatzversicherung, Prämienverbillgung beachten, Steuerauszug beilegen</t>
  </si>
  <si>
    <r>
      <t>=[</t>
    </r>
    <r>
      <rPr>
        <sz val="8"/>
        <color indexed="8"/>
        <rFont val="Arial"/>
        <family val="2"/>
      </rPr>
      <t>Grundbedarfssicherung 2) + Ausbildungsentschädigung] x %-Satz des Arbeitnehmers x Aufwertungsfaktor</t>
    </r>
  </si>
  <si>
    <r>
      <t xml:space="preserve">=[Grundbedarfssicherung 2) + Ausbildungsentschädigung - </t>
    </r>
    <r>
      <rPr>
        <sz val="8"/>
        <color indexed="8"/>
        <rFont val="Arial"/>
        <family val="2"/>
      </rPr>
      <t>Koordinationsabzug PK Ihres Betriebs] x</t>
    </r>
    <r>
      <rPr>
        <sz val="8"/>
        <color indexed="8"/>
        <rFont val="Arial"/>
        <family val="2"/>
      </rPr>
      <t xml:space="preserve"> %-Beitrag Ihres Betriebs x Aufwertungsfaktor</t>
    </r>
  </si>
  <si>
    <t>Muster Martha</t>
  </si>
  <si>
    <t xml:space="preserve">Bahnhofstrasse </t>
  </si>
  <si>
    <t>8500 Frauenfeld</t>
  </si>
  <si>
    <t>Bitte rot markierte Bemerkungen beachten:</t>
  </si>
  <si>
    <t>Bitte Kontonummer unbedingt angeben!</t>
  </si>
  <si>
    <r>
      <t>Dieses Formular ist</t>
    </r>
    <r>
      <rPr>
        <b/>
        <u/>
        <sz val="12"/>
        <color rgb="FFFF0000"/>
        <rFont val="Arial"/>
        <family val="2"/>
      </rPr>
      <t xml:space="preserve"> jährlich </t>
    </r>
    <r>
      <rPr>
        <b/>
        <sz val="12"/>
        <color rgb="FFFF0000"/>
        <rFont val="Arial"/>
        <family val="2"/>
      </rPr>
      <t>mit Datum und Unterschrift einzureichen an:</t>
    </r>
  </si>
  <si>
    <t>Name Betrieb</t>
  </si>
  <si>
    <t>Adresse Betrieb</t>
  </si>
  <si>
    <t>PLZ Ortschaft</t>
  </si>
  <si>
    <t>Personalverantwortliche/r</t>
  </si>
  <si>
    <t>CHxx xxxx xxxx xxxx xxxx x</t>
  </si>
  <si>
    <t>Maximalbeträge Haushalt von 1 Person 1300.-; 2 Personen 1400.-; 3 Personen 1550.-; 4 Personen 1650.-; 5 Personen 1800.-; 6 Personen 2000; ab 7 Personen 2200</t>
  </si>
  <si>
    <t>gemäss RRB 822 vom 01.10.2019</t>
  </si>
  <si>
    <r>
      <t xml:space="preserve">Entscheid betreffend </t>
    </r>
    <r>
      <rPr>
        <b/>
        <sz val="14"/>
        <rFont val="Arial"/>
        <family val="2"/>
      </rPr>
      <t xml:space="preserve">der </t>
    </r>
    <r>
      <rPr>
        <b/>
        <sz val="14"/>
        <color theme="1"/>
        <rFont val="Arial"/>
        <family val="2"/>
      </rPr>
      <t xml:space="preserve">Gewährung eines Förderbeitrags </t>
    </r>
  </si>
  <si>
    <t>Rückvergütung des Förderbeitrags durch den Kanton zu 50 %</t>
  </si>
  <si>
    <t>Maximalbeträge: 1 Person 1006.-; 2 Personen 1539.-; 3 Personen 1871.-; 4 Personen 2153.-; 5 Personen 2425.-</t>
  </si>
  <si>
    <t>xx.09.2022</t>
  </si>
  <si>
    <t>xx.09.2025</t>
  </si>
  <si>
    <t>*(siehe Dokument "Nachwuchsförderung… / Kriterien und Vorgehen für den Erhalt von Föderbeiträgen" auf odags-thurgau.ch)</t>
  </si>
  <si>
    <t xml:space="preserve">
Dieser Entscheid ist an den Aufnahmeentscheid geknüpft und bedingt einen positiven Aufnahmebescheid. Gegen diesen Entscheid kann innert einer Frist von 10 Tagen seit der Eröffnung  bei der Aufnahmekommission des Bildungszentrum für Gesundheit und Soziales (BfGS), Falkenstrasse 2, 8570 Weinfelden, Einsprache  erhoben werden. Die Einsprache  muss einen Antrag und eine Begründung enthalten sowie die Beweismittel anführen. Sie ist unter Beilage oder genauer Bezeichnung des angefochtenen Entscheides unterzeichnet und im Doppel einzureichen.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</si>
</sst>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43" formatCode="_ * #,##0.00_ ;_ * \-#,##0.00_ ;_ * &quot;-&quot;??_ ;_ @_ "/>
    <numFmt numFmtId="164" formatCode="_ * #,##0.000_ ;_ * \-#,##0.000_ ;_ * &quot;-&quot;??_ ;_ @_ "/>
    <numFmt numFmtId="165" formatCode="_ * #,##0_ ;_ * \-#,##0_ ;_ * &quot;-&quot;??_ ;_ @_ "/>
    <numFmt numFmtId="166" formatCode="&quot;Fr.&quot;\ #,##0.\-\-"/>
  </numFmts>
  <fonts count="38" x14ac:knownFonts="1">
    <font>
      <sz val="12"/>
      <color theme="1"/>
      <name val="Arial"/>
      <family val="2"/>
    </font>
    <font>
      <sz val="8"/>
      <color indexed="8"/>
      <name val="Arial"/>
      <family val="2"/>
    </font>
    <font>
      <b/>
      <i/>
      <sz val="8"/>
      <color indexed="8"/>
      <name val="Arial"/>
      <family val="2"/>
    </font>
    <font>
      <sz val="10"/>
      <color indexed="8"/>
      <name val="Arial"/>
      <family val="2"/>
    </font>
    <font>
      <sz val="10"/>
      <name val="Arial"/>
      <family val="2"/>
    </font>
    <font>
      <sz val="11"/>
      <color indexed="8"/>
      <name val="Arial"/>
      <family val="2"/>
    </font>
    <font>
      <sz val="9"/>
      <color indexed="8"/>
      <name val="Arial"/>
      <family val="2"/>
    </font>
    <font>
      <b/>
      <sz val="11"/>
      <color indexed="8"/>
      <name val="Arial"/>
      <family val="2"/>
    </font>
    <font>
      <sz val="11"/>
      <name val="Arial"/>
      <family val="2"/>
    </font>
    <font>
      <sz val="9.5"/>
      <color indexed="8"/>
      <name val="Arial"/>
      <family val="2"/>
    </font>
    <font>
      <sz val="9.5"/>
      <name val="Arial"/>
      <family val="2"/>
    </font>
    <font>
      <sz val="12"/>
      <color theme="1"/>
      <name val="Arial"/>
      <family val="2"/>
    </font>
    <font>
      <b/>
      <sz val="12"/>
      <color theme="1"/>
      <name val="Arial"/>
      <family val="2"/>
    </font>
    <font>
      <sz val="11"/>
      <color theme="1"/>
      <name val="Arial"/>
      <family val="2"/>
    </font>
    <font>
      <b/>
      <sz val="10"/>
      <color theme="1"/>
      <name val="Arial"/>
      <family val="2"/>
    </font>
    <font>
      <sz val="9"/>
      <color theme="1"/>
      <name val="Arial"/>
      <family val="2"/>
    </font>
    <font>
      <sz val="10"/>
      <color theme="1"/>
      <name val="Arial"/>
      <family val="2"/>
    </font>
    <font>
      <sz val="9.5"/>
      <color theme="1"/>
      <name val="Arial"/>
      <family val="2"/>
    </font>
    <font>
      <b/>
      <sz val="9.5"/>
      <color theme="1"/>
      <name val="Arial"/>
      <family val="2"/>
    </font>
    <font>
      <b/>
      <sz val="8"/>
      <color theme="1"/>
      <name val="Arial"/>
      <family val="2"/>
    </font>
    <font>
      <b/>
      <sz val="5"/>
      <color theme="1"/>
      <name val="Arial"/>
      <family val="2"/>
    </font>
    <font>
      <sz val="7"/>
      <color theme="1"/>
      <name val="Arial"/>
      <family val="2"/>
    </font>
    <font>
      <b/>
      <u val="double"/>
      <sz val="10"/>
      <color theme="1"/>
      <name val="Arial"/>
      <family val="2"/>
    </font>
    <font>
      <b/>
      <u val="double"/>
      <sz val="9.5"/>
      <color theme="1"/>
      <name val="Arial"/>
      <family val="2"/>
    </font>
    <font>
      <sz val="8"/>
      <color theme="1"/>
      <name val="Arial"/>
      <family val="2"/>
    </font>
    <font>
      <sz val="8.5"/>
      <color theme="1"/>
      <name val="Arial"/>
      <family val="2"/>
    </font>
    <font>
      <b/>
      <sz val="9"/>
      <color theme="1"/>
      <name val="Arial"/>
      <family val="2"/>
    </font>
    <font>
      <b/>
      <sz val="11"/>
      <color theme="1"/>
      <name val="Arial"/>
      <family val="2"/>
    </font>
    <font>
      <b/>
      <sz val="14"/>
      <color theme="1"/>
      <name val="Arial"/>
      <family val="2"/>
    </font>
    <font>
      <sz val="9"/>
      <color rgb="FFFF0000"/>
      <name val="Arial"/>
      <family val="2"/>
    </font>
    <font>
      <sz val="8"/>
      <color rgb="FFFF0000"/>
      <name val="Arial"/>
      <family val="2"/>
    </font>
    <font>
      <u/>
      <sz val="9.5"/>
      <color theme="1"/>
      <name val="Arial"/>
      <family val="2"/>
    </font>
    <font>
      <sz val="12"/>
      <name val="Arial"/>
      <family val="2"/>
    </font>
    <font>
      <sz val="12"/>
      <color rgb="FFFF0000"/>
      <name val="Arial"/>
      <family val="2"/>
    </font>
    <font>
      <b/>
      <sz val="12"/>
      <color rgb="FFFF0000"/>
      <name val="Arial"/>
      <family val="2"/>
    </font>
    <font>
      <b/>
      <sz val="11"/>
      <color rgb="FFFF0000"/>
      <name val="Arial"/>
      <family val="2"/>
    </font>
    <font>
      <b/>
      <u/>
      <sz val="12"/>
      <color rgb="FFFF0000"/>
      <name val="Arial"/>
      <family val="2"/>
    </font>
    <font>
      <b/>
      <sz val="14"/>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bottom style="thin">
        <color indexed="64"/>
      </bottom>
      <diagonal/>
    </border>
    <border>
      <left/>
      <right/>
      <top style="hair">
        <color indexed="64"/>
      </top>
      <bottom/>
      <diagonal/>
    </border>
    <border>
      <left/>
      <right/>
      <top/>
      <bottom style="double">
        <color indexed="64"/>
      </bottom>
      <diagonal/>
    </border>
  </borders>
  <cellStyleXfs count="3">
    <xf numFmtId="0" fontId="0" fillId="0" borderId="0"/>
    <xf numFmtId="43" fontId="11" fillId="0" borderId="0" applyFont="0" applyFill="0" applyBorder="0" applyAlignment="0" applyProtection="0"/>
    <xf numFmtId="43" fontId="11" fillId="0" borderId="0" applyFont="0" applyFill="0" applyBorder="0" applyAlignment="0" applyProtection="0"/>
  </cellStyleXfs>
  <cellXfs count="22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13" fillId="0" borderId="0" xfId="0" applyFont="1"/>
    <xf numFmtId="0" fontId="14" fillId="0" borderId="1" xfId="0" applyFont="1" applyBorder="1" applyAlignment="1">
      <alignment horizontal="left" vertical="center"/>
    </xf>
    <xf numFmtId="0" fontId="14" fillId="0" borderId="3" xfId="0" applyFont="1" applyBorder="1" applyAlignment="1">
      <alignment horizontal="left" vertical="center"/>
    </xf>
    <xf numFmtId="0" fontId="15" fillId="0" borderId="0" xfId="0" applyFont="1"/>
    <xf numFmtId="0" fontId="14" fillId="0" borderId="0" xfId="0" applyFont="1"/>
    <xf numFmtId="0" fontId="16" fillId="0" borderId="0" xfId="0" applyFont="1"/>
    <xf numFmtId="0" fontId="17" fillId="0" borderId="0" xfId="0" applyFont="1"/>
    <xf numFmtId="0" fontId="17" fillId="0" borderId="0" xfId="0" applyFont="1" applyAlignment="1">
      <alignment horizontal="left" vertical="top"/>
    </xf>
    <xf numFmtId="0" fontId="17" fillId="0" borderId="0" xfId="0" applyFont="1" applyAlignment="1">
      <alignment horizontal="left"/>
    </xf>
    <xf numFmtId="14" fontId="17" fillId="0" borderId="0" xfId="0" applyNumberFormat="1" applyFont="1"/>
    <xf numFmtId="14" fontId="17" fillId="0" borderId="0" xfId="0" applyNumberFormat="1" applyFont="1" applyAlignment="1">
      <alignment horizontal="left"/>
    </xf>
    <xf numFmtId="0" fontId="17" fillId="0" borderId="0" xfId="0" applyFont="1" applyBorder="1" applyAlignment="1">
      <alignment horizontal="left"/>
    </xf>
    <xf numFmtId="0" fontId="17" fillId="0" borderId="0" xfId="0" applyFont="1" applyBorder="1"/>
    <xf numFmtId="43" fontId="17" fillId="0" borderId="0" xfId="1" applyFont="1"/>
    <xf numFmtId="0" fontId="18" fillId="0" borderId="0" xfId="0" applyFont="1"/>
    <xf numFmtId="0" fontId="17" fillId="0" borderId="0" xfId="0" quotePrefix="1" applyFont="1"/>
    <xf numFmtId="43" fontId="18" fillId="0" borderId="0" xfId="1" applyFont="1" applyAlignment="1">
      <alignment horizontal="left"/>
    </xf>
    <xf numFmtId="0" fontId="14" fillId="0" borderId="5" xfId="0" applyFont="1" applyBorder="1" applyAlignment="1">
      <alignment vertical="center"/>
    </xf>
    <xf numFmtId="0" fontId="18" fillId="0" borderId="0" xfId="0" applyFont="1" applyBorder="1"/>
    <xf numFmtId="0" fontId="19" fillId="0" borderId="0" xfId="0" applyFont="1"/>
    <xf numFmtId="0" fontId="17" fillId="2" borderId="6" xfId="0" applyFont="1" applyFill="1" applyBorder="1" applyAlignment="1" applyProtection="1">
      <alignment horizontal="center" vertical="center"/>
      <protection locked="0"/>
    </xf>
    <xf numFmtId="0" fontId="17" fillId="0" borderId="0" xfId="0" applyFont="1" applyAlignment="1">
      <alignment horizontal="center" vertical="center"/>
    </xf>
    <xf numFmtId="0" fontId="17" fillId="0" borderId="0" xfId="0" applyFont="1" applyBorder="1" applyAlignment="1">
      <alignment horizontal="center" vertical="center"/>
    </xf>
    <xf numFmtId="0" fontId="19" fillId="2" borderId="0" xfId="0" applyFont="1" applyFill="1"/>
    <xf numFmtId="0" fontId="20" fillId="0" borderId="0" xfId="0" applyFont="1"/>
    <xf numFmtId="0" fontId="21" fillId="0" borderId="0" xfId="0" applyFont="1" applyAlignment="1">
      <alignment horizontal="left"/>
    </xf>
    <xf numFmtId="43" fontId="17" fillId="0" borderId="0" xfId="1" applyFont="1" applyAlignment="1">
      <alignment horizontal="center"/>
    </xf>
    <xf numFmtId="0" fontId="17" fillId="0" borderId="0" xfId="0" applyFont="1" applyAlignment="1">
      <alignment horizontal="center"/>
    </xf>
    <xf numFmtId="0" fontId="17" fillId="0" borderId="0" xfId="0" applyFont="1" applyAlignment="1">
      <alignment horizontal="center"/>
    </xf>
    <xf numFmtId="0" fontId="18" fillId="0" borderId="0" xfId="0" applyFont="1" applyAlignment="1">
      <alignment horizontal="center"/>
    </xf>
    <xf numFmtId="0" fontId="17" fillId="0" borderId="0" xfId="0" applyFont="1" applyAlignment="1">
      <alignment horizontal="left"/>
    </xf>
    <xf numFmtId="0" fontId="17" fillId="3" borderId="0" xfId="0" applyFont="1" applyFill="1"/>
    <xf numFmtId="0" fontId="19" fillId="0" borderId="0" xfId="0" applyFont="1" applyAlignment="1">
      <alignment horizontal="left" vertical="center"/>
    </xf>
    <xf numFmtId="0" fontId="17" fillId="3" borderId="0" xfId="0" applyFont="1" applyFill="1" applyAlignment="1">
      <alignment horizontal="left"/>
    </xf>
    <xf numFmtId="43" fontId="0" fillId="0" borderId="0" xfId="0" applyNumberFormat="1"/>
    <xf numFmtId="0" fontId="17" fillId="3" borderId="0" xfId="0" applyFont="1" applyFill="1" applyBorder="1" applyAlignment="1" applyProtection="1">
      <alignment horizontal="center" vertical="center"/>
    </xf>
    <xf numFmtId="0" fontId="17" fillId="2" borderId="0" xfId="0" applyFont="1" applyFill="1" applyProtection="1">
      <protection locked="0"/>
    </xf>
    <xf numFmtId="43" fontId="22" fillId="0" borderId="0" xfId="0" applyNumberFormat="1" applyFont="1" applyAlignment="1">
      <alignment horizontal="left"/>
    </xf>
    <xf numFmtId="0" fontId="22" fillId="0" borderId="0" xfId="0" applyFont="1" applyAlignment="1">
      <alignment horizontal="left"/>
    </xf>
    <xf numFmtId="43" fontId="23" fillId="0" borderId="0" xfId="0" applyNumberFormat="1" applyFont="1" applyAlignment="1">
      <alignment horizontal="left"/>
    </xf>
    <xf numFmtId="0" fontId="23" fillId="0" borderId="0" xfId="0" applyFont="1" applyAlignment="1">
      <alignment horizontal="left"/>
    </xf>
    <xf numFmtId="0" fontId="17" fillId="0" borderId="0" xfId="0" applyFont="1" applyAlignment="1">
      <alignment horizontal="left"/>
    </xf>
    <xf numFmtId="0" fontId="24" fillId="0" borderId="0" xfId="0" applyFont="1"/>
    <xf numFmtId="43" fontId="24" fillId="0" borderId="0" xfId="1" applyFont="1" applyAlignment="1">
      <alignment horizontal="center"/>
    </xf>
    <xf numFmtId="0" fontId="24" fillId="0" borderId="0" xfId="0" quotePrefix="1" applyFont="1"/>
    <xf numFmtId="0" fontId="25" fillId="0" borderId="0" xfId="0" quotePrefix="1" applyFont="1"/>
    <xf numFmtId="0" fontId="25" fillId="0" borderId="0" xfId="0" applyFont="1"/>
    <xf numFmtId="43" fontId="23" fillId="0" borderId="0" xfId="0" applyNumberFormat="1" applyFont="1" applyAlignment="1">
      <alignment horizontal="left"/>
    </xf>
    <xf numFmtId="0" fontId="23" fillId="0" borderId="0" xfId="0" applyFont="1" applyAlignment="1">
      <alignment horizontal="left"/>
    </xf>
    <xf numFmtId="0" fontId="19" fillId="0" borderId="0" xfId="0" applyFont="1" applyAlignment="1">
      <alignment horizontal="left" vertical="center"/>
    </xf>
    <xf numFmtId="0" fontId="17" fillId="0" borderId="0" xfId="0" applyFont="1" applyAlignment="1">
      <alignment horizontal="left"/>
    </xf>
    <xf numFmtId="43" fontId="17" fillId="0" borderId="3" xfId="1" applyFont="1" applyBorder="1" applyAlignment="1">
      <alignment horizontal="center"/>
    </xf>
    <xf numFmtId="0" fontId="0" fillId="4" borderId="0" xfId="0" applyFill="1"/>
    <xf numFmtId="0" fontId="4" fillId="4" borderId="0" xfId="0" quotePrefix="1" applyFont="1" applyFill="1"/>
    <xf numFmtId="43" fontId="18" fillId="3" borderId="0" xfId="1" applyFont="1" applyFill="1" applyAlignment="1" applyProtection="1">
      <alignment horizontal="left"/>
    </xf>
    <xf numFmtId="0" fontId="17" fillId="4" borderId="0" xfId="0" applyFont="1" applyFill="1"/>
    <xf numFmtId="0" fontId="17" fillId="4" borderId="0" xfId="0" applyFont="1" applyFill="1" applyAlignment="1">
      <alignment horizontal="left"/>
    </xf>
    <xf numFmtId="0" fontId="17" fillId="3" borderId="0" xfId="0" applyFont="1" applyFill="1" applyProtection="1"/>
    <xf numFmtId="43" fontId="17" fillId="3" borderId="0" xfId="1" applyFont="1" applyFill="1" applyAlignment="1" applyProtection="1">
      <alignment horizontal="center"/>
    </xf>
    <xf numFmtId="0" fontId="17" fillId="3" borderId="0" xfId="0" applyFont="1" applyFill="1" applyAlignment="1" applyProtection="1">
      <alignment horizontal="center"/>
    </xf>
    <xf numFmtId="0" fontId="17" fillId="3" borderId="0" xfId="0" applyFont="1" applyFill="1" applyAlignment="1">
      <alignment horizontal="left" vertical="top"/>
    </xf>
    <xf numFmtId="0" fontId="17" fillId="3" borderId="0" xfId="0" applyFont="1" applyFill="1" applyBorder="1" applyAlignment="1">
      <alignment horizontal="center" vertical="center"/>
    </xf>
    <xf numFmtId="0" fontId="17" fillId="3" borderId="0" xfId="0" applyFont="1" applyFill="1" applyAlignment="1">
      <alignment horizontal="center" vertical="center"/>
    </xf>
    <xf numFmtId="0" fontId="24" fillId="3" borderId="0" xfId="0" applyFont="1" applyFill="1" applyAlignment="1" applyProtection="1">
      <alignment horizontal="left" vertical="center"/>
    </xf>
    <xf numFmtId="0" fontId="17" fillId="3" borderId="0" xfId="0" applyFont="1" applyFill="1" applyAlignment="1" applyProtection="1">
      <alignment horizontal="left"/>
    </xf>
    <xf numFmtId="41" fontId="17" fillId="3" borderId="6" xfId="0" applyNumberFormat="1" applyFont="1" applyFill="1" applyBorder="1" applyAlignment="1" applyProtection="1">
      <alignment horizontal="center" vertical="center"/>
    </xf>
    <xf numFmtId="0" fontId="17" fillId="0" borderId="0" xfId="0" applyFont="1" applyAlignment="1" applyProtection="1">
      <alignment horizontal="left"/>
    </xf>
    <xf numFmtId="0" fontId="19" fillId="4" borderId="0" xfId="0" applyFont="1" applyFill="1"/>
    <xf numFmtId="43" fontId="18" fillId="0" borderId="0" xfId="0" applyNumberFormat="1" applyFont="1" applyAlignment="1">
      <alignment horizontal="center"/>
    </xf>
    <xf numFmtId="0" fontId="17" fillId="0" borderId="0" xfId="0" applyFont="1" applyFill="1" applyAlignment="1">
      <alignment horizontal="center"/>
    </xf>
    <xf numFmtId="0" fontId="17" fillId="0" borderId="0" xfId="0" applyFont="1" applyAlignment="1" applyProtection="1">
      <alignment horizontal="center"/>
    </xf>
    <xf numFmtId="43" fontId="18" fillId="0" borderId="0" xfId="0" applyNumberFormat="1" applyFont="1" applyAlignment="1">
      <alignment horizontal="center"/>
    </xf>
    <xf numFmtId="43" fontId="18" fillId="0" borderId="0" xfId="1" applyFont="1" applyAlignment="1">
      <alignment horizontal="center"/>
    </xf>
    <xf numFmtId="0" fontId="18" fillId="0" borderId="0" xfId="0" quotePrefix="1" applyFont="1"/>
    <xf numFmtId="0" fontId="0" fillId="0" borderId="0" xfId="0" applyBorder="1"/>
    <xf numFmtId="0" fontId="14" fillId="0" borderId="0" xfId="0" applyFont="1" applyBorder="1"/>
    <xf numFmtId="0" fontId="15" fillId="0" borderId="0" xfId="0" applyFont="1" applyBorder="1"/>
    <xf numFmtId="0" fontId="15" fillId="0" borderId="0" xfId="0" applyFont="1" applyBorder="1" applyAlignment="1">
      <alignment horizontal="center" vertical="center"/>
    </xf>
    <xf numFmtId="43" fontId="15" fillId="0" borderId="0" xfId="1" applyFont="1" applyBorder="1"/>
    <xf numFmtId="0" fontId="26" fillId="0" borderId="0" xfId="0" applyFont="1" applyBorder="1"/>
    <xf numFmtId="43" fontId="26" fillId="0" borderId="0" xfId="1" applyFont="1" applyBorder="1"/>
    <xf numFmtId="0" fontId="0" fillId="0" borderId="0" xfId="0" applyFill="1"/>
    <xf numFmtId="0" fontId="18" fillId="0" borderId="0" xfId="0" quotePrefix="1" applyFont="1" applyFill="1"/>
    <xf numFmtId="0" fontId="24" fillId="0" borderId="0" xfId="0" applyFont="1" applyFill="1"/>
    <xf numFmtId="0" fontId="18" fillId="0" borderId="0" xfId="0" applyFont="1" applyFill="1"/>
    <xf numFmtId="49" fontId="17" fillId="3" borderId="0" xfId="0" applyNumberFormat="1" applyFont="1" applyFill="1" applyAlignment="1" applyProtection="1">
      <alignment horizontal="left" vertical="top"/>
    </xf>
    <xf numFmtId="0" fontId="13" fillId="0" borderId="0" xfId="0" applyFont="1" applyAlignment="1">
      <alignment horizontal="left"/>
    </xf>
    <xf numFmtId="43" fontId="13" fillId="0" borderId="0" xfId="0" applyNumberFormat="1" applyFont="1" applyAlignment="1">
      <alignment horizontal="right"/>
    </xf>
    <xf numFmtId="0" fontId="13" fillId="0" borderId="0" xfId="0" applyFont="1" applyAlignment="1">
      <alignment horizontal="right"/>
    </xf>
    <xf numFmtId="43" fontId="13" fillId="0" borderId="0" xfId="0" applyNumberFormat="1" applyFont="1"/>
    <xf numFmtId="0" fontId="15" fillId="0" borderId="0" xfId="0" applyFont="1" applyAlignment="1">
      <alignment horizontal="left" vertical="center"/>
    </xf>
    <xf numFmtId="0" fontId="17" fillId="2" borderId="0" xfId="0" applyFont="1" applyFill="1"/>
    <xf numFmtId="0" fontId="27" fillId="0" borderId="0" xfId="0" applyFont="1"/>
    <xf numFmtId="0" fontId="13" fillId="0" borderId="0" xfId="0" applyFont="1" applyBorder="1"/>
    <xf numFmtId="0" fontId="0" fillId="0" borderId="0" xfId="0" applyBorder="1" applyAlignment="1"/>
    <xf numFmtId="0" fontId="0" fillId="0" borderId="7" xfId="0" applyBorder="1"/>
    <xf numFmtId="14" fontId="16" fillId="0" borderId="7" xfId="0" applyNumberFormat="1" applyFont="1" applyBorder="1" applyAlignment="1">
      <alignment horizontal="left"/>
    </xf>
    <xf numFmtId="0" fontId="14" fillId="0" borderId="7" xfId="0" applyFont="1" applyBorder="1" applyAlignment="1">
      <alignment horizontal="center"/>
    </xf>
    <xf numFmtId="0" fontId="0" fillId="0" borderId="0" xfId="0" applyBorder="1" applyAlignment="1">
      <alignment horizontal="left"/>
    </xf>
    <xf numFmtId="14" fontId="13" fillId="0" borderId="0" xfId="0" applyNumberFormat="1" applyFont="1" applyAlignment="1">
      <alignment horizontal="left"/>
    </xf>
    <xf numFmtId="14" fontId="13" fillId="0" borderId="0" xfId="0" applyNumberFormat="1" applyFont="1" applyBorder="1" applyAlignment="1">
      <alignment horizontal="left"/>
    </xf>
    <xf numFmtId="0" fontId="26" fillId="0" borderId="0" xfId="0" applyFont="1"/>
    <xf numFmtId="0" fontId="24" fillId="3" borderId="0" xfId="0" quotePrefix="1" applyFont="1" applyFill="1"/>
    <xf numFmtId="0" fontId="0" fillId="3" borderId="0" xfId="0" applyFill="1"/>
    <xf numFmtId="0" fontId="17" fillId="0" borderId="0" xfId="0" applyFont="1" applyFill="1" applyAlignment="1" applyProtection="1">
      <alignment horizontal="center"/>
    </xf>
    <xf numFmtId="0" fontId="17" fillId="0" borderId="0" xfId="0" applyFont="1" applyAlignment="1" applyProtection="1">
      <alignment horizontal="left" vertical="top"/>
    </xf>
    <xf numFmtId="0" fontId="17" fillId="0" borderId="0" xfId="0" applyFont="1" applyProtection="1"/>
    <xf numFmtId="0" fontId="27" fillId="0" borderId="0" xfId="0" applyFont="1" applyAlignment="1"/>
    <xf numFmtId="0" fontId="28" fillId="0" borderId="0" xfId="0" applyFont="1" applyAlignment="1"/>
    <xf numFmtId="0" fontId="16" fillId="0" borderId="0" xfId="0" applyFont="1" applyAlignment="1">
      <alignment vertical="center"/>
    </xf>
    <xf numFmtId="0" fontId="13" fillId="0" borderId="7" xfId="0" applyFont="1" applyBorder="1"/>
    <xf numFmtId="0" fontId="27" fillId="0" borderId="0" xfId="0" applyFont="1" applyAlignment="1">
      <alignment vertical="center"/>
    </xf>
    <xf numFmtId="14" fontId="27" fillId="0" borderId="0" xfId="0" applyNumberFormat="1" applyFont="1"/>
    <xf numFmtId="0" fontId="27" fillId="0" borderId="0" xfId="0" applyFont="1" applyAlignment="1">
      <alignment horizontal="right"/>
    </xf>
    <xf numFmtId="0" fontId="12" fillId="0" borderId="0" xfId="0" applyFont="1" applyAlignment="1">
      <alignment vertical="center"/>
    </xf>
    <xf numFmtId="0" fontId="13" fillId="0" borderId="7" xfId="0" applyFont="1" applyBorder="1" applyProtection="1">
      <protection locked="0"/>
    </xf>
    <xf numFmtId="0" fontId="0" fillId="0" borderId="7" xfId="0" applyBorder="1" applyProtection="1">
      <protection locked="0"/>
    </xf>
    <xf numFmtId="0" fontId="13" fillId="0" borderId="7" xfId="0" applyFont="1" applyBorder="1" applyProtection="1"/>
    <xf numFmtId="0" fontId="0" fillId="0" borderId="6" xfId="0" applyBorder="1" applyProtection="1">
      <protection locked="0"/>
    </xf>
    <xf numFmtId="0" fontId="16" fillId="3" borderId="8" xfId="0" applyFont="1" applyFill="1" applyBorder="1" applyAlignment="1">
      <alignment vertical="center"/>
    </xf>
    <xf numFmtId="0" fontId="0" fillId="3" borderId="3" xfId="0" applyFill="1" applyBorder="1"/>
    <xf numFmtId="0" fontId="14" fillId="3" borderId="3" xfId="0" applyFont="1" applyFill="1" applyBorder="1" applyAlignment="1">
      <alignment horizontal="left" vertical="center"/>
    </xf>
    <xf numFmtId="0" fontId="13" fillId="3" borderId="0" xfId="0" applyFont="1" applyFill="1"/>
    <xf numFmtId="41" fontId="27" fillId="0" borderId="0" xfId="0" applyNumberFormat="1" applyFont="1"/>
    <xf numFmtId="165" fontId="27" fillId="0" borderId="0" xfId="0" applyNumberFormat="1" applyFont="1"/>
    <xf numFmtId="166" fontId="8" fillId="0" borderId="0" xfId="0" applyNumberFormat="1" applyFont="1" applyAlignment="1">
      <alignment horizontal="right"/>
    </xf>
    <xf numFmtId="49" fontId="15" fillId="0" borderId="0" xfId="0" applyNumberFormat="1" applyFont="1"/>
    <xf numFmtId="0" fontId="29" fillId="0" borderId="0" xfId="0" applyFont="1"/>
    <xf numFmtId="0" fontId="30" fillId="0" borderId="0" xfId="0" applyFont="1"/>
    <xf numFmtId="0" fontId="17" fillId="0" borderId="0" xfId="0" applyFont="1" applyFill="1" applyProtection="1">
      <protection locked="0"/>
    </xf>
    <xf numFmtId="0" fontId="17" fillId="0" borderId="0" xfId="0" applyFont="1" applyFill="1"/>
    <xf numFmtId="43" fontId="18" fillId="0" borderId="0" xfId="1" applyFont="1" applyFill="1" applyAlignment="1">
      <alignment horizontal="left"/>
    </xf>
    <xf numFmtId="0" fontId="13" fillId="0" borderId="0" xfId="0" applyFont="1" applyAlignment="1"/>
    <xf numFmtId="0" fontId="13" fillId="0" borderId="9" xfId="0" applyFont="1" applyBorder="1" applyAlignment="1"/>
    <xf numFmtId="10" fontId="0" fillId="0" borderId="0" xfId="0" applyNumberFormat="1"/>
    <xf numFmtId="43" fontId="24" fillId="0" borderId="0" xfId="0" applyNumberFormat="1" applyFont="1" applyFill="1"/>
    <xf numFmtId="0" fontId="32" fillId="0" borderId="0" xfId="0" applyFont="1"/>
    <xf numFmtId="0" fontId="33" fillId="0" borderId="0" xfId="0" applyFont="1"/>
    <xf numFmtId="0" fontId="34" fillId="0" borderId="0" xfId="0" applyFont="1"/>
    <xf numFmtId="0" fontId="35" fillId="0" borderId="0" xfId="0" applyFont="1"/>
    <xf numFmtId="0" fontId="30" fillId="0" borderId="0" xfId="0" applyFont="1" applyFill="1"/>
    <xf numFmtId="0" fontId="28" fillId="0" borderId="0" xfId="0" applyFont="1" applyFill="1" applyAlignment="1"/>
    <xf numFmtId="0" fontId="16" fillId="0" borderId="0" xfId="0" applyFont="1" applyFill="1" applyAlignment="1">
      <alignment vertical="center"/>
    </xf>
    <xf numFmtId="0" fontId="37" fillId="0" borderId="0" xfId="0" applyFont="1" applyFill="1" applyAlignment="1"/>
    <xf numFmtId="14" fontId="13" fillId="0" borderId="0" xfId="0" applyNumberFormat="1" applyFont="1" applyFill="1" applyAlignment="1">
      <alignment horizontal="left"/>
    </xf>
    <xf numFmtId="0" fontId="32" fillId="0" borderId="0" xfId="0" applyFont="1" applyFill="1"/>
    <xf numFmtId="0" fontId="17" fillId="2" borderId="3" xfId="0" applyFont="1" applyFill="1" applyBorder="1" applyAlignment="1" applyProtection="1">
      <alignment horizontal="center" vertical="center"/>
      <protection locked="0"/>
    </xf>
    <xf numFmtId="9" fontId="17" fillId="2" borderId="3" xfId="0" applyNumberFormat="1" applyFont="1" applyFill="1" applyBorder="1" applyAlignment="1" applyProtection="1">
      <alignment horizontal="center"/>
      <protection locked="0"/>
    </xf>
    <xf numFmtId="0" fontId="17" fillId="2" borderId="3" xfId="0" applyFont="1" applyFill="1" applyBorder="1" applyAlignment="1" applyProtection="1">
      <alignment horizontal="center"/>
      <protection locked="0"/>
    </xf>
    <xf numFmtId="14" fontId="17" fillId="2" borderId="0" xfId="0" applyNumberFormat="1" applyFont="1" applyFill="1" applyAlignment="1" applyProtection="1">
      <alignment horizontal="left"/>
      <protection locked="0"/>
    </xf>
    <xf numFmtId="0" fontId="17" fillId="2" borderId="0" xfId="0" applyFont="1" applyFill="1" applyAlignment="1" applyProtection="1">
      <alignment horizontal="left"/>
      <protection locked="0"/>
    </xf>
    <xf numFmtId="0" fontId="19" fillId="0" borderId="0" xfId="0" applyFont="1" applyAlignment="1">
      <alignment horizontal="left" vertical="center"/>
    </xf>
    <xf numFmtId="43" fontId="17" fillId="3" borderId="0" xfId="1" applyFont="1" applyFill="1" applyBorder="1" applyAlignment="1" applyProtection="1">
      <alignment horizontal="left"/>
    </xf>
    <xf numFmtId="43" fontId="17" fillId="2" borderId="0" xfId="1" applyFont="1" applyFill="1" applyAlignment="1" applyProtection="1">
      <alignment horizontal="center"/>
      <protection locked="0"/>
    </xf>
    <xf numFmtId="0" fontId="19" fillId="0" borderId="0" xfId="0" applyFont="1" applyAlignment="1">
      <alignment horizontal="center"/>
    </xf>
    <xf numFmtId="43" fontId="17" fillId="0" borderId="0" xfId="1" applyFont="1" applyFill="1" applyAlignment="1" applyProtection="1">
      <alignment horizontal="center"/>
    </xf>
    <xf numFmtId="43" fontId="17" fillId="0" borderId="0" xfId="1" applyFont="1" applyFill="1" applyAlignment="1" applyProtection="1">
      <alignment horizontal="left"/>
    </xf>
    <xf numFmtId="43" fontId="23" fillId="0" borderId="0" xfId="1" applyFont="1"/>
    <xf numFmtId="43" fontId="17" fillId="3" borderId="3" xfId="1" applyFont="1" applyFill="1" applyBorder="1" applyAlignment="1" applyProtection="1">
      <alignment horizontal="left"/>
    </xf>
    <xf numFmtId="43" fontId="23" fillId="0" borderId="0" xfId="0" applyNumberFormat="1" applyFont="1" applyBorder="1" applyAlignment="1">
      <alignment horizontal="left"/>
    </xf>
    <xf numFmtId="0" fontId="23" fillId="0" borderId="0" xfId="0" applyFont="1" applyBorder="1" applyAlignment="1">
      <alignment horizontal="left"/>
    </xf>
    <xf numFmtId="43" fontId="17" fillId="0" borderId="3" xfId="1" applyFont="1" applyFill="1" applyBorder="1" applyAlignment="1" applyProtection="1">
      <alignment horizontal="center"/>
    </xf>
    <xf numFmtId="43" fontId="17" fillId="3" borderId="0" xfId="1" applyFont="1" applyFill="1" applyAlignment="1" applyProtection="1">
      <alignment horizontal="left"/>
    </xf>
    <xf numFmtId="43" fontId="17" fillId="2" borderId="0" xfId="1" applyFont="1" applyFill="1" applyBorder="1" applyAlignment="1" applyProtection="1">
      <alignment horizontal="center"/>
      <protection locked="0"/>
    </xf>
    <xf numFmtId="43" fontId="17" fillId="0" borderId="0" xfId="1" applyFont="1" applyFill="1" applyProtection="1"/>
    <xf numFmtId="43" fontId="18" fillId="0" borderId="0" xfId="1" applyFont="1" applyFill="1" applyAlignment="1">
      <alignment horizontal="center"/>
    </xf>
    <xf numFmtId="43" fontId="31" fillId="3" borderId="0" xfId="1" applyFont="1" applyFill="1" applyAlignment="1" applyProtection="1">
      <alignment horizontal="left"/>
    </xf>
    <xf numFmtId="43" fontId="23" fillId="0" borderId="0" xfId="0" applyNumberFormat="1" applyFont="1" applyAlignment="1">
      <alignment horizontal="left"/>
    </xf>
    <xf numFmtId="0" fontId="23" fillId="0" borderId="0" xfId="0" applyFont="1" applyAlignment="1">
      <alignment horizontal="left"/>
    </xf>
    <xf numFmtId="43" fontId="17" fillId="2" borderId="3" xfId="1" applyFont="1" applyFill="1" applyBorder="1" applyAlignment="1" applyProtection="1">
      <alignment horizontal="center"/>
      <protection locked="0"/>
    </xf>
    <xf numFmtId="164" fontId="15" fillId="0" borderId="0" xfId="1" applyNumberFormat="1" applyFont="1" applyFill="1" applyAlignment="1" applyProtection="1">
      <alignment horizontal="left"/>
    </xf>
    <xf numFmtId="43" fontId="18" fillId="0" borderId="10" xfId="0" applyNumberFormat="1" applyFont="1" applyBorder="1" applyAlignment="1">
      <alignment horizontal="center"/>
    </xf>
    <xf numFmtId="0" fontId="18" fillId="0" borderId="10" xfId="0" applyFont="1" applyBorder="1" applyAlignment="1">
      <alignment horizontal="center"/>
    </xf>
    <xf numFmtId="43" fontId="24" fillId="0" borderId="0" xfId="0" applyNumberFormat="1" applyFont="1" applyFill="1" applyAlignment="1">
      <alignment horizontal="center"/>
    </xf>
    <xf numFmtId="0" fontId="24" fillId="0" borderId="0" xfId="0" applyFont="1" applyFill="1" applyAlignment="1">
      <alignment horizontal="center"/>
    </xf>
    <xf numFmtId="43" fontId="24" fillId="0" borderId="0" xfId="1" applyFont="1" applyFill="1" applyAlignment="1" applyProtection="1">
      <alignment horizontal="center"/>
      <protection locked="0"/>
    </xf>
    <xf numFmtId="43" fontId="18" fillId="0" borderId="0" xfId="0" applyNumberFormat="1" applyFont="1" applyAlignment="1">
      <alignment horizontal="center"/>
    </xf>
    <xf numFmtId="0" fontId="0" fillId="0" borderId="0" xfId="0" applyAlignment="1">
      <alignment horizontal="center"/>
    </xf>
    <xf numFmtId="164" fontId="15" fillId="4" borderId="0" xfId="1" applyNumberFormat="1" applyFont="1" applyFill="1" applyAlignment="1" applyProtection="1">
      <alignment horizontal="left"/>
      <protection locked="0"/>
    </xf>
    <xf numFmtId="43" fontId="23" fillId="0" borderId="0" xfId="0" applyNumberFormat="1" applyFont="1" applyFill="1" applyAlignment="1">
      <alignment horizontal="left"/>
    </xf>
    <xf numFmtId="0" fontId="23" fillId="0" borderId="0" xfId="0" applyFont="1" applyFill="1" applyAlignment="1">
      <alignment horizontal="left"/>
    </xf>
    <xf numFmtId="43" fontId="23" fillId="0" borderId="0" xfId="0" applyNumberFormat="1" applyFont="1" applyFill="1" applyAlignment="1">
      <alignment horizontal="center"/>
    </xf>
    <xf numFmtId="0" fontId="23" fillId="0" borderId="0" xfId="0" applyFont="1" applyFill="1" applyAlignment="1">
      <alignment horizontal="center"/>
    </xf>
    <xf numFmtId="0" fontId="17" fillId="2" borderId="0" xfId="0" applyFont="1" applyFill="1" applyAlignment="1" applyProtection="1">
      <alignment horizontal="left" vertical="top"/>
      <protection locked="0"/>
    </xf>
    <xf numFmtId="0" fontId="18" fillId="2" borderId="0" xfId="0" applyFont="1" applyFill="1" applyAlignment="1" applyProtection="1">
      <alignment horizontal="left" vertical="top"/>
      <protection locked="0"/>
    </xf>
    <xf numFmtId="0" fontId="14" fillId="0" borderId="5"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14" fontId="17" fillId="3" borderId="0" xfId="0" applyNumberFormat="1" applyFont="1" applyFill="1" applyAlignment="1" applyProtection="1">
      <alignment horizontal="left"/>
    </xf>
    <xf numFmtId="41" fontId="17" fillId="3" borderId="3" xfId="0" applyNumberFormat="1" applyFont="1" applyFill="1" applyBorder="1" applyAlignment="1" applyProtection="1">
      <alignment horizontal="center" vertical="center"/>
    </xf>
    <xf numFmtId="9" fontId="17" fillId="3" borderId="3" xfId="0" applyNumberFormat="1" applyFont="1" applyFill="1" applyBorder="1" applyAlignment="1" applyProtection="1">
      <alignment horizontal="center"/>
    </xf>
    <xf numFmtId="0" fontId="17" fillId="3" borderId="3" xfId="0" applyFont="1" applyFill="1" applyBorder="1" applyAlignment="1" applyProtection="1">
      <alignment horizontal="center"/>
    </xf>
    <xf numFmtId="0" fontId="17" fillId="3" borderId="0" xfId="0" applyFont="1" applyFill="1" applyAlignment="1">
      <alignment horizontal="left"/>
    </xf>
    <xf numFmtId="49" fontId="17" fillId="3" borderId="0" xfId="0" applyNumberFormat="1" applyFont="1" applyFill="1" applyAlignment="1" applyProtection="1">
      <alignment horizontal="left" vertical="top"/>
    </xf>
    <xf numFmtId="43" fontId="17" fillId="3" borderId="0" xfId="1" applyFont="1" applyFill="1" applyProtection="1"/>
    <xf numFmtId="43" fontId="17" fillId="3" borderId="0" xfId="1" applyFont="1" applyFill="1" applyAlignment="1" applyProtection="1">
      <alignment horizontal="center"/>
    </xf>
    <xf numFmtId="43" fontId="17" fillId="3" borderId="0" xfId="1" applyFont="1" applyFill="1" applyBorder="1" applyAlignment="1" applyProtection="1">
      <alignment horizontal="center"/>
    </xf>
    <xf numFmtId="43" fontId="18" fillId="0" borderId="0" xfId="1" applyFont="1" applyAlignment="1">
      <alignment horizontal="center"/>
    </xf>
    <xf numFmtId="43" fontId="24" fillId="3" borderId="0" xfId="1" applyFont="1" applyFill="1" applyAlignment="1" applyProtection="1">
      <alignment horizontal="center"/>
    </xf>
    <xf numFmtId="43" fontId="18" fillId="3" borderId="0" xfId="1" applyFont="1" applyFill="1" applyAlignment="1" applyProtection="1">
      <alignment horizontal="left"/>
    </xf>
    <xf numFmtId="43" fontId="18" fillId="0" borderId="0" xfId="0" applyNumberFormat="1" applyFont="1" applyBorder="1" applyAlignment="1"/>
    <xf numFmtId="0" fontId="12" fillId="0" borderId="0" xfId="0" applyFont="1" applyAlignment="1"/>
    <xf numFmtId="43" fontId="17" fillId="3" borderId="3" xfId="1" applyFont="1" applyFill="1" applyBorder="1" applyAlignment="1" applyProtection="1">
      <alignment horizontal="center"/>
    </xf>
    <xf numFmtId="164" fontId="15" fillId="3" borderId="0" xfId="1" applyNumberFormat="1" applyFont="1" applyFill="1" applyAlignment="1" applyProtection="1">
      <alignment horizontal="left"/>
    </xf>
    <xf numFmtId="43" fontId="24" fillId="0" borderId="0" xfId="0" applyNumberFormat="1" applyFont="1" applyAlignment="1">
      <alignment horizontal="center"/>
    </xf>
    <xf numFmtId="0" fontId="24" fillId="0" borderId="0" xfId="0" applyFont="1" applyAlignment="1">
      <alignment horizontal="center"/>
    </xf>
    <xf numFmtId="0" fontId="26" fillId="0" borderId="0" xfId="0" applyFont="1" applyAlignment="1">
      <alignment horizontal="left"/>
    </xf>
    <xf numFmtId="43" fontId="18" fillId="0" borderId="0" xfId="0" applyNumberFormat="1" applyFont="1" applyAlignment="1">
      <alignment horizontal="left"/>
    </xf>
    <xf numFmtId="0" fontId="18" fillId="0" borderId="0" xfId="0" applyFont="1" applyAlignment="1">
      <alignment horizontal="left"/>
    </xf>
    <xf numFmtId="0" fontId="17" fillId="0" borderId="0" xfId="0" applyFont="1" applyAlignment="1">
      <alignment horizontal="left"/>
    </xf>
    <xf numFmtId="43" fontId="0" fillId="0" borderId="0" xfId="0" applyNumberFormat="1" applyFill="1" applyAlignment="1"/>
    <xf numFmtId="0" fontId="0" fillId="0" borderId="0" xfId="0" applyFill="1" applyAlignment="1"/>
    <xf numFmtId="0" fontId="15" fillId="0" borderId="0" xfId="0" applyFont="1" applyAlignment="1">
      <alignment horizontal="left"/>
    </xf>
    <xf numFmtId="43" fontId="17" fillId="3" borderId="3" xfId="1" applyFont="1" applyFill="1" applyBorder="1" applyProtection="1"/>
    <xf numFmtId="14" fontId="13" fillId="0" borderId="0" xfId="0" applyNumberFormat="1" applyFont="1" applyAlignment="1">
      <alignment horizontal="left"/>
    </xf>
    <xf numFmtId="14" fontId="13" fillId="0" borderId="9" xfId="0" applyNumberFormat="1" applyFont="1" applyBorder="1" applyAlignment="1">
      <alignment horizontal="left"/>
    </xf>
    <xf numFmtId="0" fontId="13" fillId="0" borderId="0" xfId="0" applyFont="1" applyAlignment="1">
      <alignment horizontal="left"/>
    </xf>
    <xf numFmtId="0" fontId="30" fillId="0" borderId="0" xfId="0" quotePrefix="1" applyFont="1" applyFill="1"/>
    <xf numFmtId="0" fontId="13" fillId="0" borderId="0" xfId="0" applyFont="1" applyFill="1"/>
    <xf numFmtId="0" fontId="15" fillId="0" borderId="0" xfId="0" applyFont="1" applyFill="1" applyBorder="1" applyAlignment="1">
      <alignment horizontal="left" wrapText="1"/>
    </xf>
  </cellXfs>
  <cellStyles count="3">
    <cellStyle name="Komma" xfId="1" builtinId="3"/>
    <cellStyle name="Komma 2" xfId="2"/>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1333500</xdr:colOff>
      <xdr:row>2</xdr:row>
      <xdr:rowOff>114300</xdr:rowOff>
    </xdr:to>
    <xdr:pic>
      <xdr:nvPicPr>
        <xdr:cNvPr id="1344" name="Bild 1" descr="Macintosh HD:Users:sandrokradolfer:Desktop:head_oda.jpg">
          <a:extLst>
            <a:ext uri="{FF2B5EF4-FFF2-40B4-BE49-F238E27FC236}">
              <a16:creationId xmlns:a16="http://schemas.microsoft.com/office/drawing/2014/main" id="{00000000-0008-0000-0000-000040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6884"/>
        <a:stretch>
          <a:fillRect/>
        </a:stretch>
      </xdr:blipFill>
      <xdr:spPr bwMode="auto">
        <a:xfrm>
          <a:off x="0" y="0"/>
          <a:ext cx="1333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1333500</xdr:colOff>
      <xdr:row>2</xdr:row>
      <xdr:rowOff>114300</xdr:rowOff>
    </xdr:to>
    <xdr:pic>
      <xdr:nvPicPr>
        <xdr:cNvPr id="2265" name="Bild 1" descr="Macintosh HD:Users:sandrokradolfer:Desktop:head_oda.jpg">
          <a:extLst>
            <a:ext uri="{FF2B5EF4-FFF2-40B4-BE49-F238E27FC236}">
              <a16:creationId xmlns:a16="http://schemas.microsoft.com/office/drawing/2014/main" id="{00000000-0008-0000-0100-0000D9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6884"/>
        <a:stretch>
          <a:fillRect/>
        </a:stretch>
      </xdr:blipFill>
      <xdr:spPr bwMode="auto">
        <a:xfrm>
          <a:off x="0" y="0"/>
          <a:ext cx="1333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1</xdr:col>
      <xdr:colOff>114300</xdr:colOff>
      <xdr:row>2</xdr:row>
      <xdr:rowOff>104775</xdr:rowOff>
    </xdr:to>
    <xdr:pic>
      <xdr:nvPicPr>
        <xdr:cNvPr id="3202" name="Bild 1">
          <a:extLst>
            <a:ext uri="{FF2B5EF4-FFF2-40B4-BE49-F238E27FC236}">
              <a16:creationId xmlns:a16="http://schemas.microsoft.com/office/drawing/2014/main" id="{00000000-0008-0000-0200-00008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8575"/>
          <a:ext cx="1266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2</xdr:col>
      <xdr:colOff>1085850</xdr:colOff>
      <xdr:row>2</xdr:row>
      <xdr:rowOff>104775</xdr:rowOff>
    </xdr:to>
    <xdr:pic>
      <xdr:nvPicPr>
        <xdr:cNvPr id="4219" name="Bild 1">
          <a:extLst>
            <a:ext uri="{FF2B5EF4-FFF2-40B4-BE49-F238E27FC236}">
              <a16:creationId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8575"/>
          <a:ext cx="14287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onika Hess" id="{DEF4502B-0AD6-4CE1-AAE6-F1841A14E1A8}" userId="Monika Hess" providerId="Non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7" dT="2020-04-28T12:52:00.20" personId="{DEF4502B-0AD6-4CE1-AAE6-F1841A14E1A8}" id="{CF8040FD-CB41-4BD5-AE46-8E17C2302928}">
    <text>Abstand gelöscht (rot markiert)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showGridLines="0" view="pageLayout" topLeftCell="A19" zoomScaleNormal="264" workbookViewId="0">
      <selection activeCell="Q32" sqref="Q32"/>
    </sheetView>
  </sheetViews>
  <sheetFormatPr baseColWidth="10" defaultRowHeight="15" x14ac:dyDescent="0.2"/>
  <cols>
    <col min="1" max="1" width="39.6640625" customWidth="1"/>
    <col min="2" max="4" width="2.33203125" customWidth="1"/>
    <col min="5" max="5" width="2.6640625" customWidth="1"/>
    <col min="6" max="15" width="2.33203125" customWidth="1"/>
    <col min="16" max="16" width="1" customWidth="1"/>
    <col min="17" max="17" width="91.109375" customWidth="1"/>
  </cols>
  <sheetData>
    <row r="1" spans="1:15" x14ac:dyDescent="0.2">
      <c r="B1" s="8" t="s">
        <v>59</v>
      </c>
      <c r="F1" s="189" t="s">
        <v>136</v>
      </c>
      <c r="G1" s="189"/>
      <c r="H1" s="189"/>
      <c r="I1" s="189"/>
      <c r="J1" s="189"/>
      <c r="K1" s="189"/>
      <c r="L1" s="189"/>
      <c r="M1" s="189"/>
      <c r="N1" s="189"/>
      <c r="O1" s="189"/>
    </row>
    <row r="2" spans="1:15" x14ac:dyDescent="0.2">
      <c r="B2" s="8" t="s">
        <v>67</v>
      </c>
      <c r="F2" s="188" t="s">
        <v>137</v>
      </c>
      <c r="G2" s="188"/>
      <c r="H2" s="188"/>
      <c r="I2" s="188"/>
      <c r="J2" s="188"/>
      <c r="K2" s="188"/>
      <c r="L2" s="188"/>
      <c r="M2" s="188"/>
      <c r="N2" s="188"/>
      <c r="O2" s="188"/>
    </row>
    <row r="3" spans="1:15" x14ac:dyDescent="0.2">
      <c r="B3" s="8"/>
      <c r="F3" s="188" t="s">
        <v>138</v>
      </c>
      <c r="G3" s="188"/>
      <c r="H3" s="188"/>
      <c r="I3" s="188"/>
      <c r="J3" s="188"/>
      <c r="K3" s="188"/>
      <c r="L3" s="188"/>
      <c r="M3" s="188"/>
      <c r="N3" s="188"/>
      <c r="O3" s="188"/>
    </row>
    <row r="4" spans="1:15" x14ac:dyDescent="0.2">
      <c r="B4" s="95" t="s">
        <v>81</v>
      </c>
      <c r="F4" s="188" t="s">
        <v>139</v>
      </c>
      <c r="G4" s="188"/>
      <c r="H4" s="188"/>
      <c r="I4" s="188"/>
      <c r="J4" s="188"/>
      <c r="K4" s="188"/>
      <c r="L4" s="188"/>
      <c r="M4" s="188"/>
      <c r="N4" s="188"/>
      <c r="O4" s="188"/>
    </row>
    <row r="5" spans="1:15" x14ac:dyDescent="0.2">
      <c r="B5" s="24"/>
      <c r="C5" s="72"/>
      <c r="D5" s="28" t="s">
        <v>46</v>
      </c>
      <c r="E5" s="24"/>
      <c r="F5" s="24"/>
    </row>
    <row r="6" spans="1:15" ht="4.5" customHeight="1" x14ac:dyDescent="0.2"/>
    <row r="7" spans="1:15" ht="14.25" customHeight="1" x14ac:dyDescent="0.2">
      <c r="A7" s="22" t="s">
        <v>12</v>
      </c>
      <c r="B7" s="1"/>
      <c r="C7" s="1"/>
      <c r="D7" s="6"/>
      <c r="E7" s="6"/>
      <c r="F7" s="6"/>
      <c r="G7" s="1"/>
      <c r="H7" s="2"/>
      <c r="I7" s="190"/>
      <c r="J7" s="191"/>
      <c r="K7" s="191"/>
      <c r="L7" s="191"/>
      <c r="M7" s="191"/>
      <c r="N7" s="191"/>
      <c r="O7" s="192"/>
    </row>
    <row r="8" spans="1:15" ht="19.5" customHeight="1" x14ac:dyDescent="0.2">
      <c r="A8" s="124" t="s">
        <v>114</v>
      </c>
      <c r="B8" s="3"/>
      <c r="C8" s="3"/>
      <c r="D8" s="7"/>
      <c r="E8" s="7"/>
      <c r="F8" s="7"/>
      <c r="G8" s="3"/>
      <c r="H8" s="4"/>
      <c r="I8" s="193"/>
      <c r="J8" s="194"/>
      <c r="K8" s="194"/>
      <c r="L8" s="194"/>
      <c r="M8" s="194"/>
      <c r="N8" s="194"/>
      <c r="O8" s="195"/>
    </row>
    <row r="9" spans="1:15" ht="5.25" customHeight="1" x14ac:dyDescent="0.2"/>
    <row r="10" spans="1:15" ht="12.95" customHeight="1" x14ac:dyDescent="0.2">
      <c r="A10" s="11" t="s">
        <v>82</v>
      </c>
      <c r="B10" s="188" t="s">
        <v>130</v>
      </c>
      <c r="C10" s="188"/>
      <c r="D10" s="188"/>
      <c r="E10" s="188"/>
      <c r="F10" s="188"/>
      <c r="G10" s="188"/>
      <c r="H10" s="188"/>
      <c r="I10" s="188"/>
      <c r="J10" s="188"/>
      <c r="K10" s="188"/>
      <c r="L10" s="188"/>
      <c r="M10" s="188"/>
      <c r="N10" s="188"/>
      <c r="O10" s="188"/>
    </row>
    <row r="11" spans="1:15" ht="6" customHeight="1" x14ac:dyDescent="0.2">
      <c r="A11" s="11"/>
      <c r="B11" s="12"/>
      <c r="C11" s="110"/>
      <c r="D11" s="110"/>
      <c r="E11" s="110"/>
      <c r="F11" s="110"/>
      <c r="G11" s="110"/>
      <c r="H11" s="111"/>
      <c r="I11" s="111"/>
      <c r="J11" s="111"/>
      <c r="K11" s="111"/>
      <c r="L11" s="111"/>
      <c r="M11" s="111"/>
      <c r="N11" s="111"/>
      <c r="O11" s="111"/>
    </row>
    <row r="12" spans="1:15" ht="12.75" customHeight="1" x14ac:dyDescent="0.2">
      <c r="A12" s="11" t="s">
        <v>83</v>
      </c>
      <c r="B12" s="188" t="s">
        <v>131</v>
      </c>
      <c r="C12" s="188"/>
      <c r="D12" s="188"/>
      <c r="E12" s="188"/>
      <c r="F12" s="188"/>
      <c r="G12" s="188"/>
      <c r="H12" s="188"/>
      <c r="I12" s="188"/>
      <c r="J12" s="188"/>
      <c r="K12" s="188"/>
      <c r="L12" s="188"/>
      <c r="M12" s="188"/>
      <c r="N12" s="188"/>
      <c r="O12" s="188"/>
    </row>
    <row r="13" spans="1:15" ht="6" customHeight="1" x14ac:dyDescent="0.2">
      <c r="A13" s="11"/>
      <c r="B13" s="12"/>
      <c r="C13" s="110"/>
      <c r="D13" s="110"/>
      <c r="E13" s="110"/>
      <c r="F13" s="110"/>
      <c r="G13" s="110"/>
      <c r="H13" s="111"/>
      <c r="I13" s="111"/>
      <c r="J13" s="111"/>
      <c r="K13" s="111"/>
      <c r="L13" s="111"/>
      <c r="M13" s="111"/>
      <c r="N13" s="111"/>
      <c r="O13" s="111"/>
    </row>
    <row r="14" spans="1:15" ht="12.75" customHeight="1" x14ac:dyDescent="0.2">
      <c r="A14" s="11" t="s">
        <v>84</v>
      </c>
      <c r="B14" s="188" t="s">
        <v>132</v>
      </c>
      <c r="C14" s="188"/>
      <c r="D14" s="188"/>
      <c r="E14" s="188"/>
      <c r="F14" s="188"/>
      <c r="G14" s="188"/>
      <c r="H14" s="188"/>
      <c r="I14" s="188"/>
      <c r="J14" s="188"/>
      <c r="K14" s="188"/>
      <c r="L14" s="188"/>
      <c r="M14" s="188"/>
      <c r="N14" s="188"/>
      <c r="O14" s="188"/>
    </row>
    <row r="15" spans="1:15" ht="6" customHeight="1" x14ac:dyDescent="0.2">
      <c r="A15" s="11"/>
      <c r="B15" s="12"/>
      <c r="C15" s="110"/>
      <c r="D15" s="110"/>
      <c r="E15" s="110"/>
      <c r="F15" s="110"/>
      <c r="G15" s="110"/>
      <c r="H15" s="111"/>
      <c r="I15" s="111"/>
      <c r="J15" s="111"/>
      <c r="K15" s="111"/>
      <c r="L15" s="111"/>
      <c r="M15" s="111"/>
      <c r="N15" s="111"/>
      <c r="O15" s="111"/>
    </row>
    <row r="16" spans="1:15" ht="12.95" customHeight="1" x14ac:dyDescent="0.2">
      <c r="A16" s="11" t="s">
        <v>0</v>
      </c>
      <c r="B16" s="154">
        <v>33129</v>
      </c>
      <c r="C16" s="154"/>
      <c r="D16" s="154"/>
      <c r="E16" s="154"/>
      <c r="F16" s="154"/>
      <c r="G16" s="154"/>
      <c r="H16" s="154"/>
      <c r="I16" s="154"/>
      <c r="J16" s="154"/>
      <c r="K16" s="154"/>
      <c r="L16" s="154"/>
      <c r="M16" s="154"/>
      <c r="N16" s="154"/>
      <c r="O16" s="96"/>
    </row>
    <row r="17" spans="1:17" ht="6" customHeight="1" x14ac:dyDescent="0.2">
      <c r="A17" s="11"/>
      <c r="B17" s="15"/>
      <c r="C17" s="15"/>
      <c r="D17" s="15"/>
      <c r="E17" s="15"/>
      <c r="F17" s="15"/>
      <c r="G17" s="15"/>
      <c r="H17" s="14"/>
      <c r="I17" s="14"/>
      <c r="J17" s="14"/>
      <c r="K17" s="14"/>
      <c r="L17" s="11"/>
      <c r="M17" s="11"/>
      <c r="N17" s="11"/>
      <c r="O17" s="11"/>
    </row>
    <row r="18" spans="1:17" ht="12.95" customHeight="1" x14ac:dyDescent="0.2">
      <c r="A18" s="11" t="s">
        <v>1</v>
      </c>
      <c r="B18" s="25"/>
      <c r="C18" s="11" t="s">
        <v>15</v>
      </c>
      <c r="D18" s="11"/>
      <c r="E18" s="11"/>
      <c r="F18" s="25" t="s">
        <v>118</v>
      </c>
      <c r="G18" s="13" t="s">
        <v>2</v>
      </c>
      <c r="H18" s="11"/>
      <c r="I18" s="25"/>
      <c r="J18" s="13" t="s">
        <v>4</v>
      </c>
      <c r="K18" s="11"/>
      <c r="M18" s="25"/>
      <c r="N18" s="11" t="s">
        <v>13</v>
      </c>
      <c r="O18" s="11"/>
    </row>
    <row r="19" spans="1:17" ht="6" customHeight="1" x14ac:dyDescent="0.2">
      <c r="A19" s="11"/>
      <c r="B19" s="27"/>
      <c r="C19" s="11"/>
      <c r="D19" s="11"/>
      <c r="E19" s="17"/>
      <c r="F19" s="26"/>
      <c r="G19" s="11"/>
      <c r="H19" s="11"/>
      <c r="I19" s="13"/>
      <c r="J19" s="11"/>
      <c r="K19" s="17"/>
      <c r="L19" s="11"/>
      <c r="M19" s="11"/>
      <c r="N19" s="11"/>
      <c r="O19" s="11"/>
    </row>
    <row r="20" spans="1:17" ht="12.95" customHeight="1" x14ac:dyDescent="0.2">
      <c r="A20" s="11" t="s">
        <v>16</v>
      </c>
      <c r="B20" s="25"/>
      <c r="C20" s="13" t="s">
        <v>5</v>
      </c>
      <c r="D20" s="11"/>
      <c r="E20" s="11"/>
      <c r="F20" s="25"/>
      <c r="G20" s="11" t="s">
        <v>6</v>
      </c>
      <c r="H20" s="11"/>
      <c r="I20" s="11" t="s">
        <v>17</v>
      </c>
      <c r="J20" s="11"/>
      <c r="K20" s="11"/>
      <c r="L20" s="11"/>
      <c r="N20" s="151"/>
      <c r="O20" s="151"/>
    </row>
    <row r="21" spans="1:17" ht="6" customHeight="1" x14ac:dyDescent="0.2">
      <c r="A21" s="11"/>
      <c r="B21" s="26"/>
      <c r="C21" s="13"/>
      <c r="D21" s="11"/>
      <c r="E21" s="13"/>
      <c r="F21" s="26"/>
      <c r="G21" s="13"/>
      <c r="H21" s="11"/>
      <c r="I21" s="11"/>
      <c r="J21" s="11"/>
      <c r="K21" s="11"/>
      <c r="L21" s="11"/>
      <c r="M21" s="11"/>
      <c r="N21" s="11"/>
      <c r="O21" s="11"/>
    </row>
    <row r="22" spans="1:17" ht="12.95" customHeight="1" x14ac:dyDescent="0.2">
      <c r="A22" s="11" t="s">
        <v>14</v>
      </c>
      <c r="B22" s="25"/>
      <c r="C22" s="13" t="s">
        <v>5</v>
      </c>
      <c r="D22" s="11"/>
      <c r="E22" s="11"/>
      <c r="F22" s="25"/>
      <c r="G22" s="11" t="s">
        <v>6</v>
      </c>
      <c r="H22" s="11"/>
      <c r="I22" s="11"/>
      <c r="J22" s="11"/>
      <c r="K22" s="11"/>
      <c r="L22" s="11"/>
      <c r="M22" s="11"/>
      <c r="N22" s="11"/>
      <c r="O22" s="11"/>
    </row>
    <row r="23" spans="1:17" ht="6" customHeight="1" x14ac:dyDescent="0.2">
      <c r="A23" s="11"/>
      <c r="B23" s="26"/>
      <c r="C23" s="13"/>
      <c r="D23" s="11"/>
      <c r="E23" s="13"/>
      <c r="F23" s="26"/>
      <c r="G23" s="13"/>
      <c r="H23" s="11"/>
      <c r="I23" s="11"/>
      <c r="J23" s="11"/>
      <c r="K23" s="11"/>
      <c r="L23" s="11"/>
      <c r="M23" s="11"/>
      <c r="N23" s="11"/>
      <c r="O23" s="11"/>
    </row>
    <row r="24" spans="1:17" ht="12.95" customHeight="1" x14ac:dyDescent="0.2">
      <c r="A24" s="11" t="s">
        <v>3</v>
      </c>
      <c r="B24" s="25"/>
      <c r="C24" s="13" t="s">
        <v>5</v>
      </c>
      <c r="D24" s="11"/>
      <c r="E24" s="11"/>
      <c r="F24" s="25"/>
      <c r="G24" s="11" t="s">
        <v>6</v>
      </c>
      <c r="H24" s="11"/>
      <c r="I24" s="11"/>
      <c r="J24" s="11"/>
      <c r="K24" s="11"/>
      <c r="L24" s="11"/>
      <c r="M24" s="11"/>
      <c r="N24" s="11"/>
      <c r="O24" s="11"/>
    </row>
    <row r="25" spans="1:17" ht="6" customHeight="1" x14ac:dyDescent="0.2">
      <c r="A25" s="11"/>
      <c r="B25" s="16"/>
      <c r="C25" s="13"/>
      <c r="D25" s="11"/>
      <c r="E25" s="11"/>
      <c r="F25" s="16"/>
      <c r="G25" s="11"/>
      <c r="H25" s="18"/>
      <c r="I25" s="11"/>
      <c r="J25" s="11"/>
      <c r="K25" s="11"/>
      <c r="L25" s="11"/>
      <c r="M25" s="11"/>
      <c r="N25" s="11"/>
      <c r="O25" s="11"/>
    </row>
    <row r="26" spans="1:17" ht="12.95" customHeight="1" x14ac:dyDescent="0.2">
      <c r="A26" s="11" t="s">
        <v>43</v>
      </c>
      <c r="B26" s="13"/>
      <c r="C26" s="13"/>
      <c r="D26" s="152">
        <v>1</v>
      </c>
      <c r="E26" s="153"/>
      <c r="F26" s="153"/>
      <c r="G26" s="153"/>
      <c r="H26" s="11"/>
      <c r="I26" s="11"/>
      <c r="J26" s="11"/>
      <c r="K26" s="11"/>
      <c r="L26" s="11"/>
      <c r="M26" s="11"/>
      <c r="N26" s="11"/>
      <c r="O26" s="11"/>
    </row>
    <row r="27" spans="1:17" ht="6" customHeight="1" x14ac:dyDescent="0.2">
      <c r="A27" s="11"/>
      <c r="B27" s="13"/>
      <c r="C27" s="13"/>
      <c r="D27" s="16"/>
      <c r="E27" s="16"/>
      <c r="F27" s="16"/>
      <c r="G27" s="16"/>
      <c r="H27" s="11"/>
      <c r="I27" s="11"/>
      <c r="J27" s="11"/>
      <c r="K27" s="11"/>
      <c r="L27" s="11"/>
      <c r="M27" s="11"/>
      <c r="N27" s="11"/>
      <c r="O27" s="11"/>
    </row>
    <row r="28" spans="1:17" ht="12.95" customHeight="1" x14ac:dyDescent="0.2">
      <c r="A28" s="11" t="s">
        <v>34</v>
      </c>
      <c r="B28" s="68" t="s">
        <v>35</v>
      </c>
      <c r="C28" s="69"/>
      <c r="D28" s="154" t="s">
        <v>146</v>
      </c>
      <c r="E28" s="155"/>
      <c r="F28" s="155"/>
      <c r="G28" s="155"/>
      <c r="H28" s="69"/>
      <c r="I28" s="68" t="s">
        <v>36</v>
      </c>
      <c r="J28" s="69"/>
      <c r="K28" s="154" t="s">
        <v>147</v>
      </c>
      <c r="L28" s="155"/>
      <c r="M28" s="155"/>
      <c r="N28" s="155"/>
      <c r="O28" s="155"/>
    </row>
    <row r="29" spans="1:17" ht="6" customHeight="1" x14ac:dyDescent="0.2">
      <c r="A29" s="11"/>
      <c r="B29" s="13"/>
      <c r="C29" s="13"/>
      <c r="D29" s="13"/>
      <c r="E29" s="13"/>
      <c r="F29" s="13"/>
      <c r="G29" s="13"/>
      <c r="H29" s="11"/>
      <c r="I29" s="11"/>
      <c r="J29" s="11"/>
      <c r="K29" s="11"/>
      <c r="L29" s="11"/>
      <c r="M29" s="11"/>
      <c r="N29" s="11"/>
      <c r="O29" s="11"/>
    </row>
    <row r="30" spans="1:17" ht="4.5" customHeight="1" x14ac:dyDescent="0.2">
      <c r="A30" s="11"/>
      <c r="B30" s="40"/>
      <c r="C30" s="38"/>
      <c r="D30" s="36"/>
      <c r="E30" s="36"/>
      <c r="F30" s="40"/>
      <c r="G30" s="35"/>
      <c r="H30" s="11"/>
      <c r="I30" s="11"/>
      <c r="J30" s="11"/>
      <c r="K30" s="11"/>
      <c r="L30" s="11"/>
      <c r="M30" s="11"/>
      <c r="N30" s="11"/>
      <c r="O30" s="11"/>
    </row>
    <row r="31" spans="1:17" ht="15" customHeight="1" x14ac:dyDescent="0.25">
      <c r="A31" s="19" t="s">
        <v>7</v>
      </c>
      <c r="B31" s="156" t="s">
        <v>32</v>
      </c>
      <c r="C31" s="156"/>
      <c r="D31" s="156"/>
      <c r="E31" s="156"/>
      <c r="F31" s="156"/>
      <c r="G31" s="37"/>
      <c r="H31" s="37"/>
      <c r="I31" s="37"/>
      <c r="J31" s="156" t="s">
        <v>33</v>
      </c>
      <c r="K31" s="156"/>
      <c r="L31" s="156"/>
      <c r="M31" s="156"/>
      <c r="N31" s="156"/>
      <c r="O31" s="156"/>
      <c r="Q31" s="143" t="s">
        <v>133</v>
      </c>
    </row>
    <row r="32" spans="1:17" ht="14.1" customHeight="1" x14ac:dyDescent="0.2">
      <c r="A32" s="11" t="s">
        <v>58</v>
      </c>
      <c r="B32" s="11" t="s">
        <v>18</v>
      </c>
      <c r="C32" s="158"/>
      <c r="D32" s="158"/>
      <c r="E32" s="158"/>
      <c r="F32" s="158"/>
      <c r="G32" s="74" t="s">
        <v>29</v>
      </c>
      <c r="H32" s="134">
        <v>12</v>
      </c>
      <c r="I32" s="11"/>
      <c r="J32" s="11" t="s">
        <v>18</v>
      </c>
      <c r="K32" s="157">
        <f>C32*H32</f>
        <v>0</v>
      </c>
      <c r="L32" s="157"/>
      <c r="M32" s="157"/>
      <c r="N32" s="157"/>
      <c r="O32" s="157"/>
      <c r="Q32" s="225" t="s">
        <v>145</v>
      </c>
    </row>
    <row r="33" spans="1:21" ht="14.1" customHeight="1" x14ac:dyDescent="0.2">
      <c r="A33" s="11" t="s">
        <v>27</v>
      </c>
      <c r="B33" s="11" t="s">
        <v>18</v>
      </c>
      <c r="C33" s="158"/>
      <c r="D33" s="158"/>
      <c r="E33" s="158"/>
      <c r="F33" s="158"/>
      <c r="G33" s="33" t="s">
        <v>29</v>
      </c>
      <c r="H33" s="134">
        <v>12</v>
      </c>
      <c r="I33" s="11"/>
      <c r="J33" s="11" t="s">
        <v>18</v>
      </c>
      <c r="K33" s="157">
        <f t="shared" ref="K33:K35" si="0">C33*H33</f>
        <v>0</v>
      </c>
      <c r="L33" s="157"/>
      <c r="M33" s="157"/>
      <c r="N33" s="157"/>
      <c r="O33" s="157"/>
      <c r="Q33" s="145" t="s">
        <v>141</v>
      </c>
      <c r="R33" t="s">
        <v>53</v>
      </c>
      <c r="U33" s="39"/>
    </row>
    <row r="34" spans="1:21" ht="14.1" customHeight="1" x14ac:dyDescent="0.2">
      <c r="A34" s="11" t="s">
        <v>54</v>
      </c>
      <c r="B34" s="11" t="s">
        <v>18</v>
      </c>
      <c r="C34" s="158"/>
      <c r="D34" s="158"/>
      <c r="E34" s="158"/>
      <c r="F34" s="158"/>
      <c r="G34" s="33" t="s">
        <v>29</v>
      </c>
      <c r="H34" s="134">
        <v>12</v>
      </c>
      <c r="I34" s="11"/>
      <c r="J34" s="11" t="s">
        <v>18</v>
      </c>
      <c r="K34" s="157">
        <f>IF(C34*H34&lt;=600,C34*H34,600)</f>
        <v>0</v>
      </c>
      <c r="L34" s="157"/>
      <c r="M34" s="157"/>
      <c r="N34" s="157"/>
      <c r="O34" s="157"/>
      <c r="Q34" s="133" t="str">
        <f>IF(C34&gt;50,"Maximalbetrag = 50.00"," ")</f>
        <v xml:space="preserve"> </v>
      </c>
    </row>
    <row r="35" spans="1:21" ht="14.1" customHeight="1" x14ac:dyDescent="0.2">
      <c r="A35" s="11" t="s">
        <v>8</v>
      </c>
      <c r="B35" s="11" t="s">
        <v>18</v>
      </c>
      <c r="C35" s="158"/>
      <c r="D35" s="158"/>
      <c r="E35" s="158"/>
      <c r="F35" s="158"/>
      <c r="G35" s="33" t="s">
        <v>29</v>
      </c>
      <c r="H35" s="134">
        <v>12</v>
      </c>
      <c r="I35" s="11"/>
      <c r="J35" s="11" t="s">
        <v>18</v>
      </c>
      <c r="K35" s="157">
        <f t="shared" si="0"/>
        <v>0</v>
      </c>
      <c r="L35" s="157"/>
      <c r="M35" s="157"/>
      <c r="N35" s="157"/>
      <c r="O35" s="157"/>
      <c r="Q35" s="133" t="s">
        <v>127</v>
      </c>
    </row>
    <row r="36" spans="1:21" ht="14.1" customHeight="1" x14ac:dyDescent="0.2">
      <c r="A36" s="11" t="s">
        <v>50</v>
      </c>
      <c r="B36" s="11" t="s">
        <v>18</v>
      </c>
      <c r="C36" s="158"/>
      <c r="D36" s="158"/>
      <c r="E36" s="158"/>
      <c r="F36" s="158"/>
      <c r="G36" s="74" t="s">
        <v>29</v>
      </c>
      <c r="H36" s="134">
        <v>12</v>
      </c>
      <c r="I36" s="11"/>
      <c r="J36" s="11" t="s">
        <v>18</v>
      </c>
      <c r="K36" s="157">
        <f>IF(C36*H36&lt;=600,C36*H36,600)</f>
        <v>0</v>
      </c>
      <c r="L36" s="157"/>
      <c r="M36" s="157"/>
      <c r="N36" s="157"/>
      <c r="O36" s="157"/>
      <c r="Q36" s="133" t="str">
        <f>IF(C36&gt;50,"Maximalbetrag = 50.00"," ")</f>
        <v xml:space="preserve"> </v>
      </c>
    </row>
    <row r="37" spans="1:21" ht="14.1" customHeight="1" x14ac:dyDescent="0.2">
      <c r="A37" s="11" t="s">
        <v>9</v>
      </c>
      <c r="B37" s="11" t="s">
        <v>18</v>
      </c>
      <c r="C37" s="168"/>
      <c r="D37" s="168"/>
      <c r="E37" s="168"/>
      <c r="F37" s="168"/>
      <c r="G37" s="33" t="s">
        <v>29</v>
      </c>
      <c r="H37" s="134">
        <v>12</v>
      </c>
      <c r="I37" s="11"/>
      <c r="J37" s="11" t="s">
        <v>18</v>
      </c>
      <c r="K37" s="157">
        <f t="shared" ref="K37" si="1">C37*H37</f>
        <v>0</v>
      </c>
      <c r="L37" s="157"/>
      <c r="M37" s="157"/>
      <c r="N37" s="157"/>
      <c r="O37" s="157"/>
      <c r="Q37" s="142"/>
    </row>
    <row r="38" spans="1:21" ht="18.75" customHeight="1" x14ac:dyDescent="0.2">
      <c r="A38" s="19" t="s">
        <v>10</v>
      </c>
      <c r="B38" s="159"/>
      <c r="C38" s="159"/>
      <c r="D38" s="159"/>
      <c r="E38" s="159"/>
      <c r="F38" s="159"/>
      <c r="G38" s="24"/>
      <c r="H38" s="24"/>
      <c r="I38" s="24"/>
      <c r="J38" s="159"/>
      <c r="K38" s="159"/>
      <c r="L38" s="159"/>
      <c r="M38" s="159"/>
      <c r="N38" s="159"/>
      <c r="O38" s="159"/>
      <c r="Q38" s="141"/>
    </row>
    <row r="39" spans="1:21" ht="12.75" customHeight="1" x14ac:dyDescent="0.2">
      <c r="A39" s="20" t="s">
        <v>109</v>
      </c>
      <c r="B39" s="11" t="s">
        <v>18</v>
      </c>
      <c r="C39" s="169">
        <v>150</v>
      </c>
      <c r="D39" s="169"/>
      <c r="E39" s="169"/>
      <c r="F39" s="169"/>
      <c r="G39" s="33" t="s">
        <v>29</v>
      </c>
      <c r="H39" s="62">
        <v>12</v>
      </c>
      <c r="I39" s="11"/>
      <c r="J39" s="11" t="s">
        <v>18</v>
      </c>
      <c r="K39" s="167">
        <f>IF(C39*H39&lt;=1800,C39*H39,1800)</f>
        <v>1800</v>
      </c>
      <c r="L39" s="167"/>
      <c r="M39" s="167"/>
      <c r="N39" s="167"/>
      <c r="O39" s="167"/>
      <c r="Q39" s="133" t="s">
        <v>119</v>
      </c>
    </row>
    <row r="40" spans="1:21" ht="12.75" customHeight="1" x14ac:dyDescent="0.2">
      <c r="A40" s="20" t="s">
        <v>110</v>
      </c>
      <c r="B40" s="11" t="s">
        <v>18</v>
      </c>
      <c r="C40" s="160">
        <v>150</v>
      </c>
      <c r="D40" s="160"/>
      <c r="E40" s="160"/>
      <c r="F40" s="160"/>
      <c r="G40" s="33" t="s">
        <v>29</v>
      </c>
      <c r="H40" s="62">
        <v>12</v>
      </c>
      <c r="I40" s="11"/>
      <c r="J40" s="11" t="s">
        <v>18</v>
      </c>
      <c r="K40" s="167">
        <f>IF(C40*H40&lt;=1800,C40*H40,1800)</f>
        <v>1800</v>
      </c>
      <c r="L40" s="167"/>
      <c r="M40" s="167"/>
      <c r="N40" s="167"/>
      <c r="O40" s="167"/>
      <c r="Q40" s="133" t="s">
        <v>119</v>
      </c>
    </row>
    <row r="41" spans="1:21" ht="12.75" customHeight="1" x14ac:dyDescent="0.2">
      <c r="A41" s="20" t="s">
        <v>111</v>
      </c>
      <c r="B41" s="11" t="s">
        <v>18</v>
      </c>
      <c r="C41" s="160">
        <v>75</v>
      </c>
      <c r="D41" s="160"/>
      <c r="E41" s="160"/>
      <c r="F41" s="160"/>
      <c r="G41" s="33" t="s">
        <v>29</v>
      </c>
      <c r="H41" s="62">
        <v>12</v>
      </c>
      <c r="I41" s="11"/>
      <c r="J41" s="11" t="s">
        <v>18</v>
      </c>
      <c r="K41" s="167">
        <f>IF(C41*H41&lt;=1800,C41*H41,900)</f>
        <v>900</v>
      </c>
      <c r="L41" s="167"/>
      <c r="M41" s="167"/>
      <c r="N41" s="167"/>
      <c r="O41" s="167"/>
      <c r="Q41" s="133" t="s">
        <v>119</v>
      </c>
    </row>
    <row r="42" spans="1:21" ht="12.75" customHeight="1" x14ac:dyDescent="0.2">
      <c r="A42" s="20"/>
      <c r="B42" s="11"/>
      <c r="C42" s="166"/>
      <c r="D42" s="166"/>
      <c r="E42" s="166"/>
      <c r="F42" s="166"/>
      <c r="G42" s="33"/>
      <c r="H42" s="62"/>
      <c r="I42" s="11"/>
      <c r="J42" s="17"/>
      <c r="K42" s="163"/>
      <c r="L42" s="163"/>
      <c r="M42" s="163"/>
      <c r="N42" s="163"/>
      <c r="O42" s="163"/>
    </row>
    <row r="43" spans="1:21" ht="15" customHeight="1" x14ac:dyDescent="0.2">
      <c r="A43" s="19" t="s">
        <v>40</v>
      </c>
      <c r="B43" s="19" t="s">
        <v>18</v>
      </c>
      <c r="C43" s="162">
        <f>SUM(C32:F42)</f>
        <v>375</v>
      </c>
      <c r="D43" s="162"/>
      <c r="E43" s="162"/>
      <c r="F43" s="162"/>
      <c r="G43" s="34"/>
      <c r="H43" s="11"/>
      <c r="I43" s="11"/>
      <c r="J43" s="23" t="s">
        <v>18</v>
      </c>
      <c r="K43" s="164">
        <f>SUM(J32:O41)</f>
        <v>4500</v>
      </c>
      <c r="L43" s="165"/>
      <c r="M43" s="165"/>
      <c r="N43" s="165"/>
      <c r="O43" s="165"/>
      <c r="Q43" s="47"/>
    </row>
    <row r="44" spans="1:21" ht="6" customHeight="1" x14ac:dyDescent="0.2">
      <c r="A44" s="11"/>
      <c r="B44" s="11"/>
      <c r="C44" s="11"/>
      <c r="D44" s="11"/>
      <c r="E44" s="11"/>
      <c r="F44" s="11"/>
      <c r="G44" s="11"/>
      <c r="H44" s="11"/>
      <c r="I44" s="11"/>
      <c r="J44" s="11"/>
      <c r="K44" s="11"/>
      <c r="L44" s="11"/>
      <c r="M44" s="11"/>
      <c r="N44" s="11"/>
      <c r="O44" s="11"/>
      <c r="Q44" s="47"/>
    </row>
    <row r="45" spans="1:21" ht="12.75" customHeight="1" x14ac:dyDescent="0.2">
      <c r="A45" s="19" t="s">
        <v>28</v>
      </c>
      <c r="B45" s="159"/>
      <c r="C45" s="159"/>
      <c r="D45" s="159"/>
      <c r="E45" s="159"/>
      <c r="F45" s="159"/>
      <c r="G45" s="24"/>
      <c r="H45" s="24"/>
      <c r="I45" s="24"/>
      <c r="J45" s="159"/>
      <c r="K45" s="159"/>
      <c r="L45" s="159"/>
      <c r="M45" s="159"/>
      <c r="N45" s="159"/>
      <c r="O45" s="159"/>
      <c r="Q45" s="47"/>
    </row>
    <row r="46" spans="1:21" ht="12.75" customHeight="1" x14ac:dyDescent="0.2">
      <c r="A46" s="11" t="s">
        <v>11</v>
      </c>
      <c r="B46" s="31" t="s">
        <v>18</v>
      </c>
      <c r="C46" s="160">
        <v>1500</v>
      </c>
      <c r="D46" s="160"/>
      <c r="E46" s="160"/>
      <c r="F46" s="160"/>
      <c r="G46" s="75" t="s">
        <v>29</v>
      </c>
      <c r="H46" s="41">
        <v>13</v>
      </c>
      <c r="I46" s="33" t="s">
        <v>30</v>
      </c>
      <c r="J46" s="11" t="s">
        <v>18</v>
      </c>
      <c r="K46" s="161">
        <f>C46*H46</f>
        <v>19500</v>
      </c>
      <c r="L46" s="161"/>
      <c r="M46" s="161"/>
      <c r="N46" s="161"/>
      <c r="O46" s="161"/>
      <c r="Q46" s="49" t="s">
        <v>120</v>
      </c>
      <c r="S46" s="86"/>
      <c r="U46" s="39"/>
    </row>
    <row r="47" spans="1:21" ht="12.75" customHeight="1" x14ac:dyDescent="0.2">
      <c r="A47" s="11" t="s">
        <v>51</v>
      </c>
      <c r="B47" s="11" t="s">
        <v>18</v>
      </c>
      <c r="C47" s="158"/>
      <c r="D47" s="158"/>
      <c r="E47" s="158"/>
      <c r="F47" s="158"/>
      <c r="G47" s="33" t="s">
        <v>29</v>
      </c>
      <c r="H47" s="134">
        <v>12</v>
      </c>
      <c r="I47" s="11"/>
      <c r="J47" s="11" t="s">
        <v>18</v>
      </c>
      <c r="K47" s="167">
        <f>C47*H47</f>
        <v>0</v>
      </c>
      <c r="L47" s="167"/>
      <c r="M47" s="167"/>
      <c r="N47" s="167"/>
      <c r="O47" s="167"/>
      <c r="Q47" s="49" t="s">
        <v>126</v>
      </c>
    </row>
    <row r="48" spans="1:21" ht="12.75" customHeight="1" x14ac:dyDescent="0.2">
      <c r="A48" s="11" t="s">
        <v>52</v>
      </c>
      <c r="B48" s="11" t="s">
        <v>18</v>
      </c>
      <c r="C48" s="158"/>
      <c r="D48" s="158"/>
      <c r="E48" s="158"/>
      <c r="F48" s="158"/>
      <c r="G48" s="33" t="s">
        <v>29</v>
      </c>
      <c r="H48" s="134">
        <v>12</v>
      </c>
      <c r="I48" s="11"/>
      <c r="J48" s="11" t="s">
        <v>18</v>
      </c>
      <c r="K48" s="167">
        <f>C48*H48</f>
        <v>0</v>
      </c>
      <c r="L48" s="167"/>
      <c r="M48" s="167"/>
      <c r="N48" s="167"/>
      <c r="O48" s="167"/>
      <c r="Q48" s="49" t="s">
        <v>126</v>
      </c>
    </row>
    <row r="49" spans="1:22" ht="12.75" customHeight="1" x14ac:dyDescent="0.2">
      <c r="A49" s="11" t="s">
        <v>112</v>
      </c>
      <c r="B49" s="31" t="s">
        <v>18</v>
      </c>
      <c r="C49" s="158"/>
      <c r="D49" s="158"/>
      <c r="E49" s="158"/>
      <c r="F49" s="158"/>
      <c r="G49" s="32" t="s">
        <v>29</v>
      </c>
      <c r="H49" s="41">
        <v>12</v>
      </c>
      <c r="I49" s="33" t="s">
        <v>30</v>
      </c>
      <c r="J49" s="11" t="s">
        <v>18</v>
      </c>
      <c r="K49" s="167">
        <f>C49*H49</f>
        <v>0</v>
      </c>
      <c r="L49" s="167"/>
      <c r="M49" s="167"/>
      <c r="N49" s="167"/>
      <c r="O49" s="167"/>
      <c r="Q49" s="49" t="s">
        <v>126</v>
      </c>
      <c r="R49" t="s">
        <v>53</v>
      </c>
    </row>
    <row r="50" spans="1:22" ht="12.75" customHeight="1" x14ac:dyDescent="0.2">
      <c r="A50" s="11" t="s">
        <v>113</v>
      </c>
      <c r="B50" s="56" t="s">
        <v>18</v>
      </c>
      <c r="C50" s="174"/>
      <c r="D50" s="174"/>
      <c r="E50" s="174"/>
      <c r="F50" s="174"/>
      <c r="G50" s="32" t="s">
        <v>29</v>
      </c>
      <c r="H50" s="41">
        <v>12</v>
      </c>
      <c r="I50" s="33" t="s">
        <v>30</v>
      </c>
      <c r="J50" s="11" t="s">
        <v>18</v>
      </c>
      <c r="K50" s="171">
        <f>C50*H50</f>
        <v>0</v>
      </c>
      <c r="L50" s="171"/>
      <c r="M50" s="171"/>
      <c r="N50" s="171"/>
      <c r="O50" s="171"/>
      <c r="Q50" s="49" t="s">
        <v>126</v>
      </c>
    </row>
    <row r="51" spans="1:22" ht="18" customHeight="1" thickBot="1" x14ac:dyDescent="0.25">
      <c r="A51" s="19" t="s">
        <v>31</v>
      </c>
      <c r="B51" s="34" t="s">
        <v>18</v>
      </c>
      <c r="C51" s="176">
        <f>SUM(C46:F50)</f>
        <v>1500</v>
      </c>
      <c r="D51" s="177"/>
      <c r="E51" s="177"/>
      <c r="F51" s="177"/>
      <c r="G51" s="11"/>
      <c r="H51" s="11"/>
      <c r="I51" s="11"/>
      <c r="J51" s="19" t="s">
        <v>18</v>
      </c>
      <c r="K51" s="172">
        <f>SUM(K46:K50)</f>
        <v>19500</v>
      </c>
      <c r="L51" s="173"/>
      <c r="M51" s="173"/>
      <c r="N51" s="173"/>
      <c r="O51" s="173"/>
      <c r="U51" t="s">
        <v>53</v>
      </c>
    </row>
    <row r="52" spans="1:22" ht="4.5" customHeight="1" thickTop="1" x14ac:dyDescent="0.2">
      <c r="A52" s="19"/>
      <c r="B52" s="11"/>
      <c r="C52" s="11"/>
      <c r="D52" s="11"/>
      <c r="E52" s="11"/>
      <c r="F52" s="11"/>
      <c r="G52" s="11"/>
      <c r="H52" s="11"/>
      <c r="I52" s="11"/>
      <c r="J52" s="19"/>
      <c r="K52" s="21"/>
      <c r="L52" s="21"/>
      <c r="M52" s="21"/>
      <c r="N52" s="21"/>
      <c r="O52" s="21"/>
    </row>
    <row r="53" spans="1:22" ht="6" customHeight="1" x14ac:dyDescent="0.2">
      <c r="G53" s="11"/>
      <c r="H53" s="11"/>
      <c r="I53" s="11"/>
      <c r="J53" s="19"/>
    </row>
    <row r="54" spans="1:22" ht="12" customHeight="1" x14ac:dyDescent="0.2">
      <c r="A54" s="19" t="s">
        <v>41</v>
      </c>
      <c r="B54" s="11"/>
      <c r="C54" s="11"/>
      <c r="D54" s="11"/>
      <c r="E54" s="11"/>
      <c r="F54" s="11"/>
      <c r="G54" s="11"/>
      <c r="H54" s="11"/>
      <c r="I54" s="11"/>
      <c r="J54" s="19"/>
      <c r="K54" s="21"/>
      <c r="L54" s="170">
        <f>K43-K51</f>
        <v>-15000</v>
      </c>
      <c r="M54" s="170"/>
      <c r="N54" s="170"/>
      <c r="O54" s="170"/>
      <c r="Q54" s="88" t="s">
        <v>61</v>
      </c>
      <c r="T54" s="86"/>
      <c r="U54" s="86"/>
      <c r="V54" s="86"/>
    </row>
    <row r="55" spans="1:22" ht="16.5" customHeight="1" x14ac:dyDescent="0.2">
      <c r="A55" s="87"/>
      <c r="B55" s="170"/>
      <c r="C55" s="170"/>
      <c r="D55" s="170"/>
      <c r="E55" s="170"/>
      <c r="F55" s="170"/>
      <c r="G55" s="135"/>
      <c r="H55" s="135"/>
      <c r="I55" s="135"/>
      <c r="J55" s="89"/>
      <c r="K55" s="136"/>
      <c r="L55" s="136"/>
      <c r="M55" s="136"/>
      <c r="N55" s="136"/>
      <c r="O55" s="136"/>
      <c r="P55" s="86"/>
      <c r="Q55" s="140"/>
    </row>
    <row r="56" spans="1:22" ht="9.75" customHeight="1" x14ac:dyDescent="0.2">
      <c r="A56" s="11"/>
      <c r="B56" s="11"/>
      <c r="C56" s="11"/>
      <c r="D56" s="11"/>
      <c r="E56" s="11"/>
      <c r="F56" s="11"/>
      <c r="G56" s="11"/>
      <c r="H56" s="11"/>
      <c r="I56" s="11"/>
      <c r="J56" s="11"/>
      <c r="K56" s="13"/>
      <c r="L56" s="13"/>
      <c r="M56" s="13"/>
      <c r="N56" s="13"/>
      <c r="O56" s="13"/>
      <c r="Q56" s="39"/>
    </row>
    <row r="57" spans="1:22" ht="12.95" customHeight="1" x14ac:dyDescent="0.2">
      <c r="A57" s="9" t="s">
        <v>44</v>
      </c>
      <c r="B57" s="30" t="s">
        <v>26</v>
      </c>
      <c r="C57" s="11"/>
      <c r="D57" s="11"/>
      <c r="E57" s="11"/>
      <c r="F57" s="11"/>
      <c r="G57" s="180">
        <v>25095</v>
      </c>
      <c r="H57" s="180"/>
      <c r="I57" s="180"/>
      <c r="J57" s="9"/>
      <c r="K57" s="42"/>
      <c r="L57" s="43"/>
      <c r="M57" s="43"/>
      <c r="N57" s="43"/>
      <c r="O57" s="43"/>
      <c r="P57" s="10"/>
      <c r="Q57" s="47"/>
    </row>
    <row r="58" spans="1:22" ht="12.95" customHeight="1" x14ac:dyDescent="0.2">
      <c r="A58" s="20" t="s">
        <v>19</v>
      </c>
      <c r="B58" s="175">
        <v>5.3</v>
      </c>
      <c r="C58" s="175"/>
      <c r="D58" s="175"/>
      <c r="E58" s="8" t="s">
        <v>20</v>
      </c>
      <c r="F58" s="47" t="s">
        <v>37</v>
      </c>
      <c r="G58" s="178">
        <f>$L$54+$K$46</f>
        <v>4500</v>
      </c>
      <c r="H58" s="179"/>
      <c r="I58" s="179"/>
      <c r="J58" s="11" t="s">
        <v>18</v>
      </c>
      <c r="K58" s="167">
        <f>INT(((G58)/100*B58)*1.19)</f>
        <v>283</v>
      </c>
      <c r="L58" s="167"/>
      <c r="M58" s="167"/>
      <c r="N58" s="167"/>
      <c r="O58" s="167"/>
      <c r="P58" s="10"/>
      <c r="Q58" s="107" t="s">
        <v>128</v>
      </c>
      <c r="R58" s="108"/>
      <c r="S58" s="108"/>
      <c r="T58" s="108"/>
      <c r="U58" s="108"/>
    </row>
    <row r="59" spans="1:22" ht="12.95" customHeight="1" x14ac:dyDescent="0.2">
      <c r="A59" s="20" t="s">
        <v>21</v>
      </c>
      <c r="B59" s="175">
        <v>1.1000000000000001</v>
      </c>
      <c r="C59" s="175"/>
      <c r="D59" s="175"/>
      <c r="E59" s="8" t="s">
        <v>20</v>
      </c>
      <c r="F59" s="47" t="s">
        <v>37</v>
      </c>
      <c r="G59" s="178">
        <f t="shared" ref="G59:G61" si="2">$L$54+$K$46</f>
        <v>4500</v>
      </c>
      <c r="H59" s="179"/>
      <c r="I59" s="179"/>
      <c r="J59" s="11" t="s">
        <v>18</v>
      </c>
      <c r="K59" s="167">
        <f>INT(((G59)/100*B59)*1.19)</f>
        <v>58</v>
      </c>
      <c r="L59" s="167"/>
      <c r="M59" s="167"/>
      <c r="N59" s="167"/>
      <c r="O59" s="167"/>
      <c r="P59" s="10"/>
      <c r="Q59" s="107" t="s">
        <v>128</v>
      </c>
      <c r="R59" s="108"/>
      <c r="S59" s="108"/>
      <c r="T59" s="108"/>
      <c r="U59" s="108"/>
    </row>
    <row r="60" spans="1:22" ht="12.95" customHeight="1" x14ac:dyDescent="0.2">
      <c r="A60" s="20" t="s">
        <v>22</v>
      </c>
      <c r="B60" s="183">
        <v>0.56950000000000001</v>
      </c>
      <c r="C60" s="183"/>
      <c r="D60" s="183"/>
      <c r="E60" s="8" t="s">
        <v>20</v>
      </c>
      <c r="F60" s="47" t="s">
        <v>37</v>
      </c>
      <c r="G60" s="178">
        <f t="shared" si="2"/>
        <v>4500</v>
      </c>
      <c r="H60" s="179"/>
      <c r="I60" s="179"/>
      <c r="J60" s="11" t="s">
        <v>18</v>
      </c>
      <c r="K60" s="167">
        <f>INT(((G60)/100*B60)*1.19)</f>
        <v>30</v>
      </c>
      <c r="L60" s="167"/>
      <c r="M60" s="167"/>
      <c r="N60" s="167"/>
      <c r="O60" s="167"/>
      <c r="P60" s="10"/>
      <c r="Q60" s="107" t="s">
        <v>128</v>
      </c>
      <c r="R60" s="108"/>
      <c r="S60" s="108"/>
      <c r="T60" s="108"/>
      <c r="U60" s="108"/>
    </row>
    <row r="61" spans="1:22" ht="12.95" customHeight="1" x14ac:dyDescent="0.2">
      <c r="A61" s="20" t="s">
        <v>23</v>
      </c>
      <c r="B61" s="183">
        <v>0.35</v>
      </c>
      <c r="C61" s="183"/>
      <c r="D61" s="183"/>
      <c r="E61" s="8" t="s">
        <v>20</v>
      </c>
      <c r="F61" s="47" t="s">
        <v>37</v>
      </c>
      <c r="G61" s="178">
        <f t="shared" si="2"/>
        <v>4500</v>
      </c>
      <c r="H61" s="179"/>
      <c r="I61" s="179"/>
      <c r="J61" s="11" t="s">
        <v>18</v>
      </c>
      <c r="K61" s="167">
        <f>INT(((G61)/100*B61)*1.19)</f>
        <v>18</v>
      </c>
      <c r="L61" s="167"/>
      <c r="M61" s="167"/>
      <c r="N61" s="167"/>
      <c r="O61" s="167"/>
      <c r="P61" s="10"/>
      <c r="Q61" s="107" t="s">
        <v>128</v>
      </c>
      <c r="R61" s="108"/>
      <c r="S61" s="108"/>
      <c r="T61" s="108"/>
      <c r="U61" s="108"/>
    </row>
    <row r="62" spans="1:22" ht="12.95" customHeight="1" x14ac:dyDescent="0.2">
      <c r="A62" s="20" t="s">
        <v>24</v>
      </c>
      <c r="B62" s="183">
        <v>8.77</v>
      </c>
      <c r="C62" s="183"/>
      <c r="D62" s="183"/>
      <c r="E62" s="8" t="s">
        <v>20</v>
      </c>
      <c r="F62" s="48" t="s">
        <v>37</v>
      </c>
      <c r="G62" s="178">
        <f>(L$54+K$46-$G$57)</f>
        <v>-20595</v>
      </c>
      <c r="H62" s="179"/>
      <c r="I62" s="179"/>
      <c r="J62" s="11" t="s">
        <v>18</v>
      </c>
      <c r="K62" s="163">
        <f>INT(((G62)/100*B62)*1.19)</f>
        <v>-2150</v>
      </c>
      <c r="L62" s="163"/>
      <c r="M62" s="163"/>
      <c r="N62" s="163"/>
      <c r="O62" s="163"/>
      <c r="P62" s="10"/>
      <c r="Q62" s="49" t="s">
        <v>129</v>
      </c>
    </row>
    <row r="63" spans="1:22" ht="12.95" customHeight="1" x14ac:dyDescent="0.2">
      <c r="A63" s="19" t="s">
        <v>25</v>
      </c>
      <c r="B63" s="9"/>
      <c r="C63" s="9"/>
      <c r="D63" s="9"/>
      <c r="E63" s="9"/>
      <c r="F63" s="9"/>
      <c r="G63" s="9"/>
      <c r="H63" s="9"/>
      <c r="I63" s="9"/>
      <c r="J63" s="19" t="s">
        <v>18</v>
      </c>
      <c r="K63" s="184">
        <f>SUM(K58:O62)</f>
        <v>-1761</v>
      </c>
      <c r="L63" s="185"/>
      <c r="M63" s="185"/>
      <c r="N63" s="185"/>
      <c r="O63" s="185"/>
      <c r="P63" s="10"/>
      <c r="Q63" s="49"/>
    </row>
    <row r="64" spans="1:22" ht="5.25" customHeight="1" x14ac:dyDescent="0.2">
      <c r="A64" s="19"/>
      <c r="B64" s="9"/>
      <c r="C64" s="9"/>
      <c r="D64" s="9"/>
      <c r="E64" s="9"/>
      <c r="F64" s="9"/>
      <c r="G64" s="9"/>
      <c r="H64" s="9"/>
      <c r="I64" s="9"/>
      <c r="J64" s="19"/>
      <c r="K64" s="44"/>
      <c r="L64" s="45"/>
      <c r="M64" s="45"/>
      <c r="N64" s="45"/>
      <c r="O64" s="45"/>
      <c r="P64" s="10"/>
    </row>
    <row r="65" spans="1:22" ht="12.95" customHeight="1" x14ac:dyDescent="0.2">
      <c r="A65" s="19" t="s">
        <v>48</v>
      </c>
      <c r="B65" s="9"/>
      <c r="C65" s="9"/>
      <c r="D65" s="9"/>
      <c r="E65" s="9"/>
      <c r="F65" s="9"/>
      <c r="G65" s="9"/>
      <c r="H65" s="9"/>
      <c r="I65" s="9"/>
      <c r="J65" s="19" t="s">
        <v>18</v>
      </c>
      <c r="K65" s="52"/>
      <c r="L65" s="186">
        <f>L54+K63+K46</f>
        <v>2739</v>
      </c>
      <c r="M65" s="187"/>
      <c r="N65" s="187"/>
      <c r="O65" s="187"/>
      <c r="P65" s="10"/>
      <c r="Q65" s="49" t="s">
        <v>121</v>
      </c>
      <c r="S65" s="86"/>
      <c r="T65" s="86"/>
    </row>
    <row r="66" spans="1:22" ht="2.25" customHeight="1" x14ac:dyDescent="0.2">
      <c r="B66" s="9"/>
      <c r="C66" s="9"/>
      <c r="D66" s="9"/>
      <c r="E66" s="9"/>
      <c r="F66" s="9"/>
      <c r="G66" s="9"/>
      <c r="H66" s="9"/>
      <c r="I66" s="9"/>
      <c r="J66" s="19"/>
      <c r="K66" s="52"/>
      <c r="L66" s="53"/>
      <c r="M66" s="53"/>
      <c r="N66" s="53"/>
      <c r="O66" s="53"/>
      <c r="P66" s="10"/>
    </row>
    <row r="67" spans="1:22" ht="15" customHeight="1" x14ac:dyDescent="0.2">
      <c r="A67" s="19" t="s">
        <v>38</v>
      </c>
      <c r="B67" s="9"/>
      <c r="C67" s="9"/>
      <c r="D67" s="9"/>
      <c r="E67" s="9"/>
      <c r="F67" s="9"/>
      <c r="G67" s="9"/>
      <c r="H67" s="9"/>
      <c r="I67" s="9"/>
      <c r="J67" s="19" t="s">
        <v>18</v>
      </c>
      <c r="K67" s="181">
        <f>INT((L65-C46)/12)</f>
        <v>103</v>
      </c>
      <c r="L67" s="181"/>
      <c r="M67" s="181"/>
      <c r="N67" s="181"/>
      <c r="O67" s="181"/>
      <c r="Q67" s="51" t="s">
        <v>122</v>
      </c>
      <c r="V67" s="39"/>
    </row>
    <row r="68" spans="1:22" ht="15" customHeight="1" x14ac:dyDescent="0.2">
      <c r="A68" s="19" t="s">
        <v>55</v>
      </c>
      <c r="B68" s="9"/>
      <c r="C68" s="9"/>
      <c r="D68" s="9"/>
      <c r="E68" s="9"/>
      <c r="F68" s="9"/>
      <c r="G68" s="9"/>
      <c r="H68" s="9"/>
      <c r="I68" s="9"/>
      <c r="J68" s="19" t="s">
        <v>18</v>
      </c>
      <c r="K68" s="73"/>
      <c r="L68" s="181">
        <f>K67-C46</f>
        <v>-1397</v>
      </c>
      <c r="M68" s="182"/>
      <c r="N68" s="182"/>
      <c r="O68" s="182"/>
      <c r="Q68" s="50" t="s">
        <v>62</v>
      </c>
    </row>
    <row r="69" spans="1:22" ht="15" customHeight="1" x14ac:dyDescent="0.2">
      <c r="A69" s="19" t="s">
        <v>60</v>
      </c>
      <c r="B69" s="9"/>
      <c r="C69" s="9"/>
      <c r="D69" s="9"/>
      <c r="E69" s="9"/>
      <c r="F69" s="9"/>
      <c r="G69" s="9"/>
      <c r="H69" s="9"/>
      <c r="I69" s="9"/>
      <c r="J69" s="19" t="s">
        <v>18</v>
      </c>
      <c r="K69" s="76"/>
      <c r="L69" s="181">
        <f>C46</f>
        <v>1500</v>
      </c>
      <c r="M69" s="181"/>
      <c r="N69" s="181"/>
      <c r="O69" s="181"/>
      <c r="Q69" s="50"/>
      <c r="V69" s="39"/>
    </row>
    <row r="70" spans="1:22" ht="4.5" customHeight="1" x14ac:dyDescent="0.2">
      <c r="A70" s="11"/>
      <c r="B70" s="11"/>
      <c r="C70" s="11"/>
      <c r="D70" s="11"/>
      <c r="E70" s="11"/>
      <c r="F70" s="11"/>
      <c r="G70" s="11"/>
      <c r="H70" s="11"/>
      <c r="I70" s="11"/>
      <c r="J70" s="11"/>
      <c r="K70" s="46"/>
      <c r="L70" s="46"/>
      <c r="M70" s="46"/>
      <c r="N70" s="46"/>
      <c r="O70" s="46"/>
      <c r="Q70" s="51"/>
    </row>
    <row r="71" spans="1:22" ht="12.95" customHeight="1" x14ac:dyDescent="0.2">
      <c r="A71" s="58" t="s">
        <v>42</v>
      </c>
      <c r="B71" s="57"/>
      <c r="C71" s="57"/>
      <c r="D71" s="57"/>
      <c r="E71" s="57"/>
      <c r="F71" s="57"/>
      <c r="G71" s="57"/>
      <c r="H71" s="57"/>
      <c r="I71" s="57"/>
      <c r="J71" s="57"/>
      <c r="K71" s="57"/>
      <c r="L71" s="57"/>
      <c r="M71" s="57"/>
      <c r="N71" s="57"/>
    </row>
    <row r="72" spans="1:22" ht="12.95" customHeight="1" x14ac:dyDescent="0.2">
      <c r="Q72" s="79"/>
      <c r="R72" s="79"/>
      <c r="S72" s="79"/>
      <c r="T72" s="79"/>
      <c r="U72" s="79"/>
    </row>
    <row r="73" spans="1:22" ht="12.95" customHeight="1" x14ac:dyDescent="0.2">
      <c r="Q73" s="80"/>
      <c r="R73" s="79"/>
      <c r="S73" s="79"/>
      <c r="T73" s="79"/>
      <c r="U73" s="79"/>
    </row>
    <row r="74" spans="1:22" ht="12.95" customHeight="1" x14ac:dyDescent="0.2">
      <c r="Q74" s="81"/>
      <c r="R74" s="81"/>
      <c r="S74" s="82"/>
      <c r="T74" s="82"/>
      <c r="U74" s="82"/>
    </row>
    <row r="75" spans="1:22" ht="12.95" customHeight="1" x14ac:dyDescent="0.2">
      <c r="Q75" s="81"/>
      <c r="R75" s="81"/>
      <c r="S75" s="83"/>
      <c r="T75" s="83"/>
      <c r="U75" s="81"/>
    </row>
    <row r="76" spans="1:22" ht="12.95" customHeight="1" x14ac:dyDescent="0.2">
      <c r="A76" t="s">
        <v>53</v>
      </c>
      <c r="Q76" s="81"/>
      <c r="R76" s="81"/>
      <c r="S76" s="83"/>
      <c r="T76" s="83"/>
      <c r="U76" s="81"/>
    </row>
    <row r="77" spans="1:22" x14ac:dyDescent="0.2">
      <c r="Q77" s="84"/>
      <c r="R77" s="84"/>
      <c r="S77" s="85"/>
      <c r="T77" s="85"/>
      <c r="U77" s="81"/>
    </row>
    <row r="78" spans="1:22" ht="12.95" customHeight="1" x14ac:dyDescent="0.2">
      <c r="Q78" s="81"/>
      <c r="R78" s="81"/>
      <c r="S78" s="83"/>
      <c r="T78" s="83"/>
      <c r="U78" s="81"/>
    </row>
    <row r="79" spans="1:22" ht="12.95" customHeight="1" x14ac:dyDescent="0.2">
      <c r="A79" s="19"/>
      <c r="B79" s="9"/>
      <c r="C79" s="9"/>
      <c r="D79" s="9"/>
      <c r="E79" s="9"/>
      <c r="F79" s="9"/>
      <c r="G79" s="9"/>
      <c r="H79" s="9"/>
      <c r="I79" s="9"/>
      <c r="J79" s="19"/>
      <c r="K79" s="44"/>
      <c r="L79" s="45"/>
      <c r="M79" s="45"/>
      <c r="N79" s="45"/>
      <c r="O79" s="45"/>
      <c r="P79" s="10"/>
      <c r="Q79" s="81"/>
      <c r="R79" s="81"/>
      <c r="S79" s="83"/>
      <c r="T79" s="83"/>
      <c r="U79" s="81"/>
    </row>
    <row r="80" spans="1:22" ht="12.95" customHeight="1" x14ac:dyDescent="0.2">
      <c r="P80" s="10"/>
      <c r="Q80" s="81"/>
      <c r="R80" s="81"/>
      <c r="S80" s="83"/>
      <c r="T80" s="83"/>
      <c r="U80" s="81"/>
    </row>
    <row r="81" spans="1:21" ht="15" customHeight="1" x14ac:dyDescent="0.2">
      <c r="P81" s="10"/>
      <c r="Q81" s="81"/>
      <c r="R81" s="81"/>
      <c r="S81" s="83"/>
      <c r="T81" s="83"/>
      <c r="U81" s="83"/>
    </row>
    <row r="82" spans="1:21" x14ac:dyDescent="0.2">
      <c r="A82" s="5"/>
      <c r="B82" s="5"/>
      <c r="C82" s="5"/>
      <c r="D82" s="5"/>
      <c r="E82" s="5"/>
      <c r="F82" s="5"/>
      <c r="G82" s="5"/>
      <c r="H82" s="5"/>
      <c r="I82" s="5"/>
      <c r="J82" s="5"/>
      <c r="K82" s="5"/>
      <c r="L82" s="5"/>
      <c r="Q82" s="81"/>
      <c r="R82" s="81"/>
      <c r="S82" s="83"/>
      <c r="T82" s="83"/>
      <c r="U82" s="83"/>
    </row>
    <row r="83" spans="1:21" x14ac:dyDescent="0.2">
      <c r="A83" s="5"/>
      <c r="B83" s="5"/>
      <c r="C83" s="5"/>
      <c r="D83" s="5"/>
      <c r="E83" s="5"/>
      <c r="F83" s="5"/>
      <c r="G83" s="5"/>
      <c r="H83" s="5"/>
      <c r="I83" s="5"/>
      <c r="J83" s="5"/>
      <c r="K83" s="5"/>
      <c r="L83" s="5"/>
      <c r="Q83" s="81"/>
      <c r="R83" s="81"/>
      <c r="S83" s="83"/>
      <c r="T83" s="83"/>
      <c r="U83" s="83"/>
    </row>
    <row r="84" spans="1:21" x14ac:dyDescent="0.2">
      <c r="A84" s="5"/>
      <c r="B84" s="5"/>
      <c r="C84" s="5"/>
      <c r="D84" s="5"/>
      <c r="E84" s="5"/>
      <c r="F84" s="5"/>
      <c r="G84" s="5"/>
      <c r="H84" s="5"/>
      <c r="I84" s="5"/>
      <c r="J84" s="5"/>
      <c r="K84" s="5"/>
      <c r="L84" s="5"/>
      <c r="Q84" s="81"/>
      <c r="R84" s="81"/>
      <c r="S84" s="83"/>
      <c r="T84" s="83"/>
      <c r="U84" s="83"/>
    </row>
    <row r="85" spans="1:21" x14ac:dyDescent="0.2">
      <c r="A85" s="5"/>
      <c r="B85" s="5"/>
      <c r="C85" s="5"/>
      <c r="D85" s="5"/>
      <c r="E85" s="5"/>
      <c r="F85" s="5"/>
      <c r="G85" s="5"/>
      <c r="H85" s="5"/>
      <c r="I85" s="5"/>
      <c r="J85" s="5"/>
      <c r="K85" s="5"/>
      <c r="L85" s="5"/>
      <c r="Q85" s="81"/>
      <c r="R85" s="81"/>
      <c r="S85" s="83"/>
      <c r="T85" s="83"/>
      <c r="U85" s="81"/>
    </row>
    <row r="86" spans="1:21" x14ac:dyDescent="0.2">
      <c r="A86" s="5"/>
      <c r="B86" s="5"/>
      <c r="C86" s="5"/>
      <c r="D86" s="5"/>
      <c r="E86" s="5"/>
      <c r="F86" s="5"/>
      <c r="G86" s="5"/>
      <c r="H86" s="5"/>
      <c r="I86" s="5"/>
      <c r="J86" s="5"/>
      <c r="K86" s="5"/>
      <c r="L86" s="5"/>
      <c r="Q86" s="79"/>
      <c r="R86" s="79"/>
      <c r="S86" s="79"/>
      <c r="T86" s="79"/>
      <c r="U86" s="79"/>
    </row>
    <row r="87" spans="1:21" x14ac:dyDescent="0.2">
      <c r="A87" s="5"/>
      <c r="B87" s="5"/>
      <c r="C87" s="5"/>
      <c r="D87" s="5"/>
      <c r="E87" s="5"/>
      <c r="F87" s="5"/>
      <c r="G87" s="5"/>
      <c r="H87" s="5"/>
      <c r="I87" s="5"/>
      <c r="J87" s="5"/>
      <c r="K87" s="5"/>
      <c r="L87" s="5"/>
    </row>
    <row r="88" spans="1:21" x14ac:dyDescent="0.2">
      <c r="A88" s="5"/>
      <c r="B88" s="5"/>
      <c r="C88" s="5"/>
      <c r="D88" s="5"/>
      <c r="E88" s="5"/>
      <c r="F88" s="5"/>
      <c r="G88" s="5"/>
      <c r="H88" s="5"/>
      <c r="I88" s="5"/>
      <c r="J88" s="5"/>
      <c r="K88" s="5"/>
      <c r="L88" s="5"/>
    </row>
    <row r="89" spans="1:21" x14ac:dyDescent="0.2">
      <c r="A89" s="5"/>
      <c r="B89" s="5"/>
      <c r="C89" s="5"/>
      <c r="D89" s="5"/>
      <c r="E89" s="5"/>
      <c r="F89" s="5"/>
      <c r="G89" s="5"/>
      <c r="H89" s="5"/>
      <c r="I89" s="5"/>
      <c r="J89" s="5"/>
      <c r="K89" s="5"/>
      <c r="L89" s="5"/>
    </row>
    <row r="90" spans="1:21" x14ac:dyDescent="0.2">
      <c r="A90" s="5"/>
      <c r="B90" s="5"/>
      <c r="C90" s="5"/>
      <c r="D90" s="5"/>
      <c r="E90" s="5"/>
      <c r="F90" s="5"/>
      <c r="G90" s="5"/>
      <c r="H90" s="5"/>
      <c r="I90" s="5"/>
      <c r="J90" s="5"/>
      <c r="K90" s="5"/>
      <c r="L90" s="5"/>
    </row>
    <row r="91" spans="1:21" x14ac:dyDescent="0.2">
      <c r="A91" s="5"/>
      <c r="B91" s="5"/>
      <c r="C91" s="5"/>
      <c r="D91" s="5"/>
      <c r="E91" s="5"/>
      <c r="F91" s="5"/>
      <c r="G91" s="5"/>
      <c r="H91" s="5"/>
      <c r="I91" s="5"/>
      <c r="J91" s="5"/>
      <c r="K91" s="5"/>
      <c r="L91" s="5"/>
    </row>
    <row r="92" spans="1:21" x14ac:dyDescent="0.2">
      <c r="A92" s="5"/>
      <c r="B92" s="5"/>
      <c r="C92" s="5"/>
      <c r="D92" s="5"/>
      <c r="E92" s="5"/>
      <c r="F92" s="5"/>
      <c r="G92" s="5"/>
      <c r="H92" s="5"/>
      <c r="I92" s="5"/>
      <c r="J92" s="5"/>
      <c r="K92" s="5"/>
      <c r="L92" s="5"/>
    </row>
    <row r="93" spans="1:21" x14ac:dyDescent="0.2">
      <c r="A93" s="5"/>
      <c r="B93" s="5"/>
      <c r="C93" s="5"/>
      <c r="D93" s="5"/>
      <c r="E93" s="5"/>
      <c r="F93" s="5"/>
      <c r="G93" s="5"/>
      <c r="H93" s="5"/>
      <c r="I93" s="5"/>
      <c r="J93" s="5"/>
      <c r="K93" s="5"/>
      <c r="L93" s="5"/>
    </row>
    <row r="94" spans="1:21" x14ac:dyDescent="0.2">
      <c r="A94" s="5"/>
      <c r="B94" s="5"/>
      <c r="C94" s="5"/>
      <c r="D94" s="5"/>
      <c r="E94" s="5"/>
      <c r="F94" s="5"/>
      <c r="G94" s="5"/>
      <c r="H94" s="5"/>
      <c r="I94" s="5"/>
      <c r="J94" s="5"/>
      <c r="K94" s="5"/>
      <c r="L94" s="5"/>
    </row>
    <row r="95" spans="1:21" x14ac:dyDescent="0.2">
      <c r="A95" s="5"/>
      <c r="B95" s="5"/>
      <c r="C95" s="5"/>
      <c r="D95" s="5"/>
      <c r="E95" s="5"/>
      <c r="F95" s="5"/>
      <c r="G95" s="5"/>
      <c r="H95" s="5"/>
      <c r="I95" s="5"/>
      <c r="J95" s="5"/>
      <c r="K95" s="5"/>
      <c r="L95" s="5"/>
    </row>
    <row r="96" spans="1:21" x14ac:dyDescent="0.2">
      <c r="A96" s="5"/>
      <c r="B96" s="5"/>
      <c r="C96" s="5"/>
      <c r="D96" s="5"/>
      <c r="E96" s="5"/>
      <c r="F96" s="5"/>
      <c r="G96" s="5"/>
      <c r="H96" s="5"/>
      <c r="I96" s="5"/>
      <c r="J96" s="5"/>
      <c r="K96" s="5"/>
      <c r="L96" s="5"/>
    </row>
    <row r="97" spans="1:12" x14ac:dyDescent="0.2">
      <c r="A97" s="5"/>
      <c r="B97" s="5"/>
      <c r="C97" s="5"/>
      <c r="D97" s="5"/>
      <c r="E97" s="5"/>
      <c r="F97" s="5"/>
      <c r="G97" s="5"/>
      <c r="H97" s="5"/>
      <c r="I97" s="5"/>
      <c r="J97" s="5"/>
      <c r="K97" s="5"/>
      <c r="L97" s="5"/>
    </row>
    <row r="98" spans="1:12" x14ac:dyDescent="0.2">
      <c r="A98" s="5"/>
      <c r="B98" s="5"/>
      <c r="C98" s="5"/>
      <c r="D98" s="5"/>
      <c r="E98" s="5"/>
      <c r="F98" s="5"/>
      <c r="G98" s="5"/>
      <c r="H98" s="5"/>
      <c r="I98" s="5"/>
      <c r="J98" s="5"/>
      <c r="K98" s="5"/>
      <c r="L98" s="5"/>
    </row>
    <row r="99" spans="1:12" x14ac:dyDescent="0.2">
      <c r="A99" s="5"/>
      <c r="B99" s="5"/>
      <c r="C99" s="5"/>
      <c r="D99" s="5"/>
      <c r="E99" s="5"/>
      <c r="F99" s="5"/>
      <c r="G99" s="5"/>
      <c r="H99" s="5"/>
      <c r="I99" s="5"/>
      <c r="J99" s="5"/>
      <c r="K99" s="5"/>
      <c r="L99" s="5"/>
    </row>
    <row r="100" spans="1:12" x14ac:dyDescent="0.2">
      <c r="A100" s="5"/>
      <c r="B100" s="5"/>
      <c r="C100" s="5"/>
      <c r="D100" s="5"/>
      <c r="E100" s="5"/>
      <c r="F100" s="5"/>
      <c r="G100" s="5"/>
      <c r="H100" s="5"/>
      <c r="I100" s="5"/>
      <c r="J100" s="5"/>
      <c r="K100" s="5"/>
      <c r="L100" s="5"/>
    </row>
    <row r="101" spans="1:12" x14ac:dyDescent="0.2">
      <c r="A101" s="5"/>
      <c r="B101" s="5"/>
      <c r="C101" s="5"/>
      <c r="D101" s="5"/>
      <c r="E101" s="5"/>
      <c r="F101" s="5"/>
      <c r="G101" s="5"/>
      <c r="H101" s="5"/>
      <c r="I101" s="5"/>
      <c r="J101" s="5"/>
      <c r="K101" s="5"/>
      <c r="L101" s="5"/>
    </row>
    <row r="102" spans="1:12" x14ac:dyDescent="0.2">
      <c r="A102" s="5"/>
      <c r="B102" s="5"/>
      <c r="C102" s="5"/>
      <c r="D102" s="5"/>
      <c r="E102" s="5"/>
      <c r="F102" s="5"/>
      <c r="G102" s="5"/>
      <c r="H102" s="5"/>
      <c r="I102" s="5"/>
      <c r="J102" s="5"/>
      <c r="K102" s="5"/>
      <c r="L102" s="5"/>
    </row>
    <row r="103" spans="1:12" x14ac:dyDescent="0.2">
      <c r="A103" s="5"/>
      <c r="B103" s="5"/>
      <c r="C103" s="5"/>
      <c r="D103" s="5"/>
      <c r="E103" s="5"/>
      <c r="F103" s="5"/>
      <c r="G103" s="5"/>
      <c r="H103" s="5"/>
      <c r="I103" s="5"/>
      <c r="J103" s="5"/>
      <c r="K103" s="5"/>
      <c r="L103" s="5"/>
    </row>
    <row r="104" spans="1:12" x14ac:dyDescent="0.2">
      <c r="A104" s="5"/>
      <c r="B104" s="5"/>
      <c r="C104" s="5"/>
      <c r="D104" s="5"/>
      <c r="E104" s="5"/>
      <c r="F104" s="5"/>
      <c r="G104" s="5"/>
      <c r="H104" s="5"/>
      <c r="I104" s="5"/>
      <c r="J104" s="5"/>
      <c r="K104" s="5"/>
      <c r="L104" s="5"/>
    </row>
    <row r="105" spans="1:12" x14ac:dyDescent="0.2">
      <c r="A105" s="5"/>
      <c r="B105" s="5"/>
      <c r="C105" s="5"/>
      <c r="D105" s="5"/>
      <c r="E105" s="5"/>
      <c r="F105" s="5"/>
      <c r="G105" s="5"/>
      <c r="H105" s="5"/>
      <c r="I105" s="5"/>
      <c r="J105" s="5"/>
      <c r="K105" s="5"/>
      <c r="L105" s="5"/>
    </row>
    <row r="106" spans="1:12" x14ac:dyDescent="0.2">
      <c r="A106" s="5"/>
      <c r="B106" s="5"/>
      <c r="C106" s="5"/>
      <c r="D106" s="5"/>
      <c r="E106" s="5"/>
      <c r="F106" s="5"/>
      <c r="G106" s="5"/>
      <c r="H106" s="5"/>
      <c r="I106" s="5"/>
      <c r="J106" s="5"/>
      <c r="K106" s="5"/>
      <c r="L106" s="5"/>
    </row>
    <row r="107" spans="1:12" x14ac:dyDescent="0.2">
      <c r="A107" s="5"/>
      <c r="B107" s="5"/>
      <c r="C107" s="5"/>
      <c r="D107" s="5"/>
      <c r="E107" s="5"/>
      <c r="F107" s="5"/>
      <c r="G107" s="5"/>
      <c r="H107" s="5"/>
      <c r="I107" s="5"/>
      <c r="J107" s="5"/>
      <c r="K107" s="5"/>
      <c r="L107" s="5"/>
    </row>
    <row r="108" spans="1:12" x14ac:dyDescent="0.2">
      <c r="A108" s="5"/>
      <c r="B108" s="5"/>
      <c r="C108" s="5"/>
      <c r="D108" s="5"/>
      <c r="E108" s="5"/>
      <c r="F108" s="5"/>
      <c r="G108" s="5"/>
      <c r="H108" s="5"/>
      <c r="I108" s="5"/>
      <c r="J108" s="5"/>
      <c r="K108" s="5"/>
      <c r="L108" s="5"/>
    </row>
    <row r="109" spans="1:12" x14ac:dyDescent="0.2">
      <c r="A109" s="5"/>
      <c r="B109" s="5"/>
      <c r="C109" s="5"/>
      <c r="D109" s="5"/>
      <c r="E109" s="5"/>
      <c r="F109" s="5"/>
      <c r="G109" s="5"/>
      <c r="H109" s="5"/>
      <c r="I109" s="5"/>
      <c r="J109" s="5"/>
      <c r="K109" s="5"/>
      <c r="L109" s="5"/>
    </row>
    <row r="110" spans="1:12" x14ac:dyDescent="0.2">
      <c r="A110" s="5"/>
      <c r="B110" s="5"/>
      <c r="C110" s="5"/>
      <c r="D110" s="5"/>
      <c r="E110" s="5"/>
      <c r="F110" s="5"/>
      <c r="G110" s="5"/>
      <c r="H110" s="5"/>
      <c r="I110" s="5"/>
      <c r="J110" s="5"/>
      <c r="K110" s="5"/>
      <c r="L110" s="5"/>
    </row>
    <row r="111" spans="1:12" x14ac:dyDescent="0.2">
      <c r="A111" s="5"/>
      <c r="B111" s="5"/>
      <c r="C111" s="5"/>
      <c r="D111" s="5"/>
      <c r="E111" s="5"/>
      <c r="F111" s="5"/>
      <c r="G111" s="5"/>
      <c r="H111" s="5"/>
      <c r="I111" s="5"/>
      <c r="J111" s="5"/>
      <c r="K111" s="5"/>
      <c r="L111" s="5"/>
    </row>
    <row r="112" spans="1:12" x14ac:dyDescent="0.2">
      <c r="A112" s="5"/>
      <c r="B112" s="5"/>
      <c r="C112" s="5"/>
      <c r="D112" s="5"/>
      <c r="E112" s="5"/>
      <c r="F112" s="5"/>
      <c r="G112" s="5"/>
      <c r="H112" s="5"/>
      <c r="I112" s="5"/>
      <c r="J112" s="5"/>
      <c r="K112" s="5"/>
      <c r="L112" s="5"/>
    </row>
    <row r="113" spans="1:12" x14ac:dyDescent="0.2">
      <c r="A113" s="5"/>
      <c r="B113" s="5"/>
      <c r="C113" s="5"/>
      <c r="D113" s="5"/>
      <c r="E113" s="5"/>
      <c r="F113" s="5"/>
      <c r="G113" s="5"/>
      <c r="H113" s="5"/>
      <c r="I113" s="5"/>
      <c r="J113" s="5"/>
      <c r="K113" s="5"/>
      <c r="L113" s="5"/>
    </row>
    <row r="114" spans="1:12" x14ac:dyDescent="0.2">
      <c r="A114" s="5"/>
      <c r="B114" s="5"/>
      <c r="C114" s="5"/>
      <c r="D114" s="5"/>
      <c r="E114" s="5"/>
      <c r="F114" s="5"/>
      <c r="G114" s="5"/>
      <c r="H114" s="5"/>
      <c r="I114" s="5"/>
      <c r="J114" s="5"/>
      <c r="K114" s="5"/>
      <c r="L114" s="5"/>
    </row>
  </sheetData>
  <mergeCells count="76">
    <mergeCell ref="B14:O14"/>
    <mergeCell ref="F1:O1"/>
    <mergeCell ref="F2:O2"/>
    <mergeCell ref="F3:O3"/>
    <mergeCell ref="F4:O4"/>
    <mergeCell ref="I7:O8"/>
    <mergeCell ref="B10:O10"/>
    <mergeCell ref="B12:O12"/>
    <mergeCell ref="L69:O69"/>
    <mergeCell ref="C48:F48"/>
    <mergeCell ref="K48:O48"/>
    <mergeCell ref="L68:O68"/>
    <mergeCell ref="K59:O59"/>
    <mergeCell ref="K67:O67"/>
    <mergeCell ref="B62:D62"/>
    <mergeCell ref="K61:O61"/>
    <mergeCell ref="K62:O62"/>
    <mergeCell ref="G62:I62"/>
    <mergeCell ref="K63:O63"/>
    <mergeCell ref="L65:O65"/>
    <mergeCell ref="B61:D61"/>
    <mergeCell ref="G60:I60"/>
    <mergeCell ref="G61:I61"/>
    <mergeCell ref="B60:D60"/>
    <mergeCell ref="K60:O60"/>
    <mergeCell ref="B58:D58"/>
    <mergeCell ref="C51:F51"/>
    <mergeCell ref="K58:O58"/>
    <mergeCell ref="G59:I59"/>
    <mergeCell ref="G58:I58"/>
    <mergeCell ref="B59:D59"/>
    <mergeCell ref="G57:I57"/>
    <mergeCell ref="L54:O54"/>
    <mergeCell ref="C47:F47"/>
    <mergeCell ref="B55:F55"/>
    <mergeCell ref="K49:O49"/>
    <mergeCell ref="K50:O50"/>
    <mergeCell ref="K51:O51"/>
    <mergeCell ref="C49:F49"/>
    <mergeCell ref="K47:O47"/>
    <mergeCell ref="C50:F50"/>
    <mergeCell ref="K36:O36"/>
    <mergeCell ref="B38:F38"/>
    <mergeCell ref="C34:F34"/>
    <mergeCell ref="C42:F42"/>
    <mergeCell ref="C35:F35"/>
    <mergeCell ref="K37:O37"/>
    <mergeCell ref="C36:F36"/>
    <mergeCell ref="K39:O39"/>
    <mergeCell ref="C37:F37"/>
    <mergeCell ref="C40:F40"/>
    <mergeCell ref="C39:F39"/>
    <mergeCell ref="K41:O41"/>
    <mergeCell ref="J38:O38"/>
    <mergeCell ref="K40:O40"/>
    <mergeCell ref="K35:O35"/>
    <mergeCell ref="J45:O45"/>
    <mergeCell ref="C41:F41"/>
    <mergeCell ref="B45:F45"/>
    <mergeCell ref="K46:O46"/>
    <mergeCell ref="C43:F43"/>
    <mergeCell ref="K42:O42"/>
    <mergeCell ref="K43:O43"/>
    <mergeCell ref="C46:F46"/>
    <mergeCell ref="K32:O32"/>
    <mergeCell ref="K33:O33"/>
    <mergeCell ref="K34:O34"/>
    <mergeCell ref="C32:F32"/>
    <mergeCell ref="C33:F33"/>
    <mergeCell ref="N20:O20"/>
    <mergeCell ref="D26:G26"/>
    <mergeCell ref="K28:O28"/>
    <mergeCell ref="B16:N16"/>
    <mergeCell ref="J31:O31"/>
    <mergeCell ref="B31:F31"/>
    <mergeCell ref="D28:G28"/>
  </mergeCells>
  <pageMargins left="0.51181102362204722" right="0.51181102362204722" top="0.78740157480314965" bottom="0.59055118110236227" header="0.31496062992125984" footer="0.31496062992125984"/>
  <pageSetup paperSize="9" scale="70" orientation="portrait" r:id="rId1"/>
  <headerFooter>
    <oddFooter>&amp;L&amp;9&amp;K00-043Version 02.2022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2"/>
  <sheetViews>
    <sheetView showGridLines="0" view="pageLayout" topLeftCell="A49" zoomScaleNormal="100" workbookViewId="0">
      <selection activeCell="A89" sqref="A89"/>
    </sheetView>
  </sheetViews>
  <sheetFormatPr baseColWidth="10" defaultRowHeight="15" x14ac:dyDescent="0.2"/>
  <cols>
    <col min="1" max="1" width="39.6640625" customWidth="1"/>
    <col min="2" max="15" width="2.33203125" customWidth="1"/>
    <col min="16" max="16" width="1" customWidth="1"/>
  </cols>
  <sheetData>
    <row r="1" spans="1:16" x14ac:dyDescent="0.2">
      <c r="B1" s="8" t="str">
        <f>'Lohnzahlung Student'!B1</f>
        <v xml:space="preserve">Arbeitgeber: </v>
      </c>
      <c r="C1" s="8"/>
      <c r="D1" s="8"/>
      <c r="E1" s="8"/>
      <c r="F1" s="214" t="str">
        <f>'Lohnzahlung Student'!F1:O1</f>
        <v>Name Betrieb</v>
      </c>
      <c r="G1" s="214"/>
      <c r="H1" s="214"/>
      <c r="I1" s="214"/>
      <c r="J1" s="214"/>
      <c r="K1" s="214"/>
      <c r="L1" s="214"/>
      <c r="M1" s="214"/>
      <c r="N1" s="214"/>
      <c r="O1" s="214"/>
      <c r="P1" s="214"/>
    </row>
    <row r="2" spans="1:16" x14ac:dyDescent="0.2">
      <c r="B2" s="8" t="str">
        <f>'Lohnzahlung Student'!B2</f>
        <v>Adresse:</v>
      </c>
      <c r="C2" s="8"/>
      <c r="D2" s="8"/>
      <c r="E2" s="8"/>
      <c r="F2" s="220" t="str">
        <f>'Lohnzahlung Student'!F2:O2</f>
        <v>Adresse Betrieb</v>
      </c>
      <c r="G2" s="220"/>
      <c r="H2" s="220"/>
      <c r="I2" s="220"/>
      <c r="J2" s="220"/>
      <c r="K2" s="220"/>
      <c r="L2" s="220"/>
      <c r="M2" s="220"/>
      <c r="N2" s="220"/>
      <c r="O2" s="220"/>
      <c r="P2" s="220"/>
    </row>
    <row r="3" spans="1:16" x14ac:dyDescent="0.2">
      <c r="B3" s="8"/>
      <c r="C3" s="8"/>
      <c r="D3" s="8"/>
      <c r="E3" s="8"/>
      <c r="F3" s="220" t="str">
        <f>'Lohnzahlung Student'!F3:O3</f>
        <v>PLZ Ortschaft</v>
      </c>
      <c r="G3" s="220"/>
      <c r="H3" s="220"/>
      <c r="I3" s="220"/>
      <c r="J3" s="220"/>
      <c r="K3" s="220"/>
      <c r="L3" s="220"/>
      <c r="M3" s="220"/>
      <c r="N3" s="220"/>
      <c r="O3" s="220"/>
      <c r="P3" s="220"/>
    </row>
    <row r="4" spans="1:16" x14ac:dyDescent="0.2">
      <c r="B4" s="8" t="str">
        <f>'Lohnzahlung Student'!B4</f>
        <v>Kontaktperson:</v>
      </c>
      <c r="C4" s="8"/>
      <c r="D4" s="8"/>
      <c r="E4" s="8"/>
      <c r="F4" s="220" t="str">
        <f>'Lohnzahlung Student'!F4:O4</f>
        <v>Personalverantwortliche/r</v>
      </c>
      <c r="G4" s="220"/>
      <c r="H4" s="220"/>
      <c r="I4" s="220"/>
      <c r="J4" s="220"/>
      <c r="K4" s="220"/>
      <c r="L4" s="220"/>
      <c r="M4" s="220"/>
      <c r="N4" s="220"/>
      <c r="O4" s="220"/>
      <c r="P4" s="220"/>
    </row>
    <row r="5" spans="1:16" x14ac:dyDescent="0.2">
      <c r="B5" s="24"/>
      <c r="C5" s="24"/>
      <c r="D5" s="72" t="s">
        <v>47</v>
      </c>
      <c r="E5" s="72"/>
      <c r="F5" s="72"/>
      <c r="G5" s="57"/>
      <c r="H5" s="57"/>
      <c r="I5" s="57"/>
      <c r="J5" s="57"/>
      <c r="K5" s="57"/>
      <c r="L5" s="57"/>
      <c r="M5" s="57"/>
      <c r="N5" s="57"/>
    </row>
    <row r="6" spans="1:16" ht="4.5" customHeight="1" x14ac:dyDescent="0.2"/>
    <row r="7" spans="1:16" ht="14.25" customHeight="1" x14ac:dyDescent="0.2">
      <c r="A7" s="22" t="s">
        <v>12</v>
      </c>
      <c r="B7" s="1"/>
      <c r="C7" s="1"/>
      <c r="D7" s="6"/>
      <c r="E7" s="6"/>
      <c r="F7" s="6"/>
      <c r="G7" s="1"/>
      <c r="H7" s="2"/>
      <c r="I7" s="190"/>
      <c r="J7" s="191"/>
      <c r="K7" s="191"/>
      <c r="L7" s="191"/>
      <c r="M7" s="191"/>
      <c r="N7" s="191"/>
      <c r="O7" s="192"/>
    </row>
    <row r="8" spans="1:16" ht="19.5" customHeight="1" x14ac:dyDescent="0.2">
      <c r="A8" s="124" t="s">
        <v>102</v>
      </c>
      <c r="B8" s="125"/>
      <c r="C8" s="125"/>
      <c r="D8" s="126"/>
      <c r="E8" s="126"/>
      <c r="F8" s="126"/>
      <c r="G8" s="3"/>
      <c r="H8" s="4"/>
      <c r="I8" s="193"/>
      <c r="J8" s="194"/>
      <c r="K8" s="194"/>
      <c r="L8" s="194"/>
      <c r="M8" s="194"/>
      <c r="N8" s="194"/>
      <c r="O8" s="195"/>
    </row>
    <row r="9" spans="1:16" ht="5.25" customHeight="1" x14ac:dyDescent="0.2"/>
    <row r="10" spans="1:16" ht="12.95" customHeight="1" x14ac:dyDescent="0.2">
      <c r="A10" s="11" t="str">
        <f>'Lohnzahlung Student'!A10</f>
        <v>Name / Vorname</v>
      </c>
      <c r="B10" s="201" t="str">
        <f>'Lohnzahlung Student'!B10:N10</f>
        <v>Muster Martha</v>
      </c>
      <c r="C10" s="201"/>
      <c r="D10" s="201"/>
      <c r="E10" s="201"/>
      <c r="F10" s="201"/>
      <c r="G10" s="201"/>
      <c r="H10" s="201"/>
      <c r="I10" s="201"/>
      <c r="J10" s="201"/>
      <c r="K10" s="201"/>
      <c r="L10" s="201"/>
      <c r="M10" s="201"/>
      <c r="N10" s="201"/>
      <c r="O10" s="11"/>
    </row>
    <row r="11" spans="1:16" ht="3" customHeight="1" x14ac:dyDescent="0.2">
      <c r="A11" s="11"/>
      <c r="B11" s="90">
        <f>'Lohnzahlung Student'!B11:N11</f>
        <v>0</v>
      </c>
      <c r="C11" s="65"/>
      <c r="D11" s="65"/>
      <c r="E11" s="65"/>
      <c r="F11" s="65"/>
      <c r="G11" s="65"/>
      <c r="H11" s="36"/>
      <c r="I11" s="36"/>
      <c r="J11" s="36"/>
      <c r="K11" s="36"/>
      <c r="L11" s="36"/>
      <c r="M11" s="36"/>
      <c r="N11" s="36"/>
      <c r="O11" s="11"/>
    </row>
    <row r="12" spans="1:16" ht="12.95" customHeight="1" x14ac:dyDescent="0.2">
      <c r="A12" s="11" t="str">
        <f>'Lohnzahlung Student'!A12</f>
        <v>Strasse</v>
      </c>
      <c r="B12" s="201" t="str">
        <f>'Lohnzahlung Student'!B12:N12</f>
        <v xml:space="preserve">Bahnhofstrasse </v>
      </c>
      <c r="C12" s="201"/>
      <c r="D12" s="201"/>
      <c r="E12" s="201"/>
      <c r="F12" s="201"/>
      <c r="G12" s="201"/>
      <c r="H12" s="201"/>
      <c r="I12" s="201"/>
      <c r="J12" s="201"/>
      <c r="K12" s="201"/>
      <c r="L12" s="201"/>
      <c r="M12" s="201"/>
      <c r="N12" s="201"/>
      <c r="O12" s="11"/>
    </row>
    <row r="13" spans="1:16" ht="3" customHeight="1" x14ac:dyDescent="0.2">
      <c r="A13" s="11"/>
      <c r="B13" s="38"/>
      <c r="C13" s="38"/>
      <c r="D13" s="38"/>
      <c r="E13" s="38"/>
      <c r="F13" s="38"/>
      <c r="G13" s="38"/>
      <c r="H13" s="36"/>
      <c r="I13" s="36"/>
      <c r="J13" s="36"/>
      <c r="K13" s="36"/>
      <c r="L13" s="36"/>
      <c r="M13" s="36"/>
      <c r="N13" s="36"/>
      <c r="O13" s="11"/>
    </row>
    <row r="14" spans="1:16" ht="12.75" customHeight="1" x14ac:dyDescent="0.2">
      <c r="A14" s="11" t="str">
        <f>'Lohnzahlung Student'!A14</f>
        <v>PLZ / Ort</v>
      </c>
      <c r="B14" s="200" t="str">
        <f>'Lohnzahlung Student'!B14</f>
        <v>8500 Frauenfeld</v>
      </c>
      <c r="C14" s="200"/>
      <c r="D14" s="200"/>
      <c r="E14" s="200"/>
      <c r="F14" s="200"/>
      <c r="G14" s="200"/>
      <c r="H14" s="200"/>
      <c r="I14" s="200"/>
      <c r="J14" s="200"/>
      <c r="K14" s="200"/>
      <c r="L14" s="200"/>
      <c r="M14" s="200"/>
      <c r="N14" s="200"/>
      <c r="O14" s="11"/>
    </row>
    <row r="15" spans="1:16" ht="3" customHeight="1" x14ac:dyDescent="0.2">
      <c r="A15" s="11"/>
      <c r="B15" s="38"/>
      <c r="C15" s="38"/>
      <c r="D15" s="38"/>
      <c r="E15" s="38"/>
      <c r="F15" s="38"/>
      <c r="G15" s="38"/>
      <c r="H15" s="36"/>
      <c r="I15" s="36"/>
      <c r="J15" s="36"/>
      <c r="K15" s="36"/>
      <c r="L15" s="36"/>
      <c r="M15" s="36"/>
      <c r="N15" s="36"/>
      <c r="O15" s="11"/>
    </row>
    <row r="16" spans="1:16" ht="12.95" customHeight="1" x14ac:dyDescent="0.2">
      <c r="A16" s="11" t="s">
        <v>0</v>
      </c>
      <c r="B16" s="196">
        <f>'Lohnzahlung Student'!B16:N16</f>
        <v>33129</v>
      </c>
      <c r="C16" s="196"/>
      <c r="D16" s="196"/>
      <c r="E16" s="196"/>
      <c r="F16" s="196"/>
      <c r="G16" s="196"/>
      <c r="H16" s="196"/>
      <c r="I16" s="196"/>
      <c r="J16" s="196"/>
      <c r="K16" s="196"/>
      <c r="L16" s="196"/>
      <c r="M16" s="196"/>
      <c r="N16" s="196"/>
      <c r="O16" s="11"/>
    </row>
    <row r="17" spans="1:15" ht="3" customHeight="1" x14ac:dyDescent="0.2">
      <c r="A17" s="11"/>
      <c r="B17" s="15"/>
      <c r="C17" s="15"/>
      <c r="D17" s="15"/>
      <c r="E17" s="15"/>
      <c r="F17" s="15"/>
      <c r="G17" s="15"/>
      <c r="H17" s="14"/>
      <c r="I17" s="14"/>
      <c r="J17" s="14"/>
      <c r="K17" s="14"/>
      <c r="L17" s="11"/>
      <c r="M17" s="11"/>
      <c r="N17" s="11"/>
      <c r="O17" s="11"/>
    </row>
    <row r="18" spans="1:15" ht="12.95" customHeight="1" x14ac:dyDescent="0.2">
      <c r="A18" s="11" t="s">
        <v>1</v>
      </c>
      <c r="B18" s="70">
        <f>'Lohnzahlung Student'!B18</f>
        <v>0</v>
      </c>
      <c r="C18" s="11" t="s">
        <v>15</v>
      </c>
      <c r="D18" s="11"/>
      <c r="E18" s="11"/>
      <c r="F18" s="70" t="str">
        <f>'Lohnzahlung Student'!F18</f>
        <v>X</v>
      </c>
      <c r="G18" s="55" t="s">
        <v>2</v>
      </c>
      <c r="H18" s="11"/>
      <c r="I18" s="70">
        <f>'Lohnzahlung Student'!I18</f>
        <v>0</v>
      </c>
      <c r="J18" s="55" t="s">
        <v>4</v>
      </c>
      <c r="K18" s="11"/>
      <c r="M18" s="70">
        <f>'Lohnzahlung Student'!M18</f>
        <v>0</v>
      </c>
      <c r="N18" s="11" t="s">
        <v>13</v>
      </c>
      <c r="O18" s="11"/>
    </row>
    <row r="19" spans="1:15" ht="3" customHeight="1" x14ac:dyDescent="0.2">
      <c r="A19" s="11"/>
      <c r="B19" s="66"/>
      <c r="C19" s="11"/>
      <c r="D19" s="11"/>
      <c r="E19" s="17"/>
      <c r="F19" s="67"/>
      <c r="G19" s="11"/>
      <c r="H19" s="11"/>
      <c r="I19" s="55"/>
      <c r="J19" s="11"/>
      <c r="K19" s="17"/>
      <c r="L19" s="11"/>
      <c r="M19" s="11"/>
      <c r="N19" s="11"/>
      <c r="O19" s="11"/>
    </row>
    <row r="20" spans="1:15" ht="12.95" customHeight="1" x14ac:dyDescent="0.2">
      <c r="A20" s="11" t="s">
        <v>16</v>
      </c>
      <c r="B20" s="70">
        <f>'Lohnzahlung Student'!B20</f>
        <v>0</v>
      </c>
      <c r="C20" s="55" t="s">
        <v>5</v>
      </c>
      <c r="D20" s="11"/>
      <c r="E20" s="11"/>
      <c r="F20" s="70">
        <f>'Lohnzahlung Student'!F20</f>
        <v>0</v>
      </c>
      <c r="G20" s="11" t="s">
        <v>6</v>
      </c>
      <c r="H20" s="11"/>
      <c r="I20" s="11" t="s">
        <v>17</v>
      </c>
      <c r="J20" s="11"/>
      <c r="K20" s="11"/>
      <c r="L20" s="11"/>
      <c r="N20" s="197">
        <f>'Lohnzahlung Student'!N20:O20</f>
        <v>0</v>
      </c>
      <c r="O20" s="197"/>
    </row>
    <row r="21" spans="1:15" ht="3" customHeight="1" x14ac:dyDescent="0.2">
      <c r="A21" s="11"/>
      <c r="B21" s="67"/>
      <c r="C21" s="55"/>
      <c r="D21" s="11"/>
      <c r="E21" s="55"/>
      <c r="F21" s="67"/>
      <c r="G21" s="55"/>
      <c r="H21" s="11"/>
      <c r="I21" s="11"/>
      <c r="J21" s="11"/>
      <c r="K21" s="11"/>
      <c r="L21" s="11"/>
      <c r="M21" s="11"/>
      <c r="N21" s="11"/>
      <c r="O21" s="11"/>
    </row>
    <row r="22" spans="1:15" ht="12.95" customHeight="1" x14ac:dyDescent="0.2">
      <c r="A22" s="11" t="s">
        <v>14</v>
      </c>
      <c r="B22" s="70">
        <f>'Lohnzahlung Student'!B22</f>
        <v>0</v>
      </c>
      <c r="C22" s="55" t="s">
        <v>5</v>
      </c>
      <c r="D22" s="11"/>
      <c r="E22" s="11"/>
      <c r="F22" s="70">
        <f>'Lohnzahlung Student'!F22</f>
        <v>0</v>
      </c>
      <c r="G22" s="11" t="s">
        <v>6</v>
      </c>
      <c r="H22" s="11"/>
      <c r="I22" s="11"/>
      <c r="J22" s="11"/>
      <c r="K22" s="11"/>
      <c r="L22" s="11"/>
      <c r="M22" s="11"/>
      <c r="N22" s="11"/>
      <c r="O22" s="11"/>
    </row>
    <row r="23" spans="1:15" ht="3" customHeight="1" x14ac:dyDescent="0.2">
      <c r="A23" s="11"/>
      <c r="B23" s="67"/>
      <c r="C23" s="55"/>
      <c r="D23" s="11"/>
      <c r="E23" s="55"/>
      <c r="F23" s="67"/>
      <c r="G23" s="55"/>
      <c r="H23" s="11"/>
      <c r="I23" s="11"/>
      <c r="J23" s="11"/>
      <c r="K23" s="11"/>
      <c r="L23" s="11"/>
      <c r="M23" s="11"/>
      <c r="N23" s="11"/>
      <c r="O23" s="11"/>
    </row>
    <row r="24" spans="1:15" ht="12.95" customHeight="1" x14ac:dyDescent="0.2">
      <c r="A24" s="11" t="s">
        <v>3</v>
      </c>
      <c r="B24" s="70">
        <f>'Lohnzahlung Student'!B24</f>
        <v>0</v>
      </c>
      <c r="C24" s="55" t="s">
        <v>5</v>
      </c>
      <c r="D24" s="11"/>
      <c r="E24" s="11"/>
      <c r="F24" s="70">
        <f>'Lohnzahlung Student'!F24</f>
        <v>0</v>
      </c>
      <c r="G24" s="11" t="s">
        <v>6</v>
      </c>
      <c r="H24" s="11"/>
      <c r="I24" s="11"/>
      <c r="J24" s="11"/>
      <c r="K24" s="11"/>
      <c r="L24" s="11"/>
      <c r="M24" s="11"/>
      <c r="N24" s="11"/>
      <c r="O24" s="11"/>
    </row>
    <row r="25" spans="1:15" ht="3" customHeight="1" x14ac:dyDescent="0.2">
      <c r="A25" s="11"/>
      <c r="B25" s="16"/>
      <c r="C25" s="55"/>
      <c r="D25" s="11"/>
      <c r="E25" s="11"/>
      <c r="F25" s="16"/>
      <c r="G25" s="11"/>
      <c r="H25" s="18"/>
      <c r="I25" s="11"/>
      <c r="J25" s="11"/>
      <c r="K25" s="11"/>
      <c r="L25" s="11"/>
      <c r="M25" s="11"/>
      <c r="N25" s="11"/>
      <c r="O25" s="11"/>
    </row>
    <row r="26" spans="1:15" ht="12.95" customHeight="1" x14ac:dyDescent="0.2">
      <c r="A26" s="11" t="s">
        <v>43</v>
      </c>
      <c r="B26" s="55"/>
      <c r="C26" s="55"/>
      <c r="D26" s="198">
        <f>'Lohnzahlung Student'!D26</f>
        <v>1</v>
      </c>
      <c r="E26" s="199"/>
      <c r="F26" s="199"/>
      <c r="G26" s="199"/>
      <c r="H26" s="11"/>
      <c r="I26" s="11"/>
      <c r="J26" s="11"/>
      <c r="K26" s="11"/>
      <c r="L26" s="11"/>
      <c r="M26" s="11"/>
      <c r="N26" s="11"/>
      <c r="O26" s="11"/>
    </row>
    <row r="27" spans="1:15" ht="3" customHeight="1" x14ac:dyDescent="0.2">
      <c r="A27" s="11"/>
      <c r="B27" s="55"/>
      <c r="C27" s="55"/>
      <c r="D27" s="16"/>
      <c r="E27" s="16"/>
      <c r="F27" s="16"/>
      <c r="G27" s="16"/>
      <c r="H27" s="11"/>
      <c r="I27" s="11"/>
      <c r="J27" s="11"/>
      <c r="K27" s="11"/>
      <c r="L27" s="11"/>
      <c r="M27" s="11"/>
      <c r="N27" s="11"/>
      <c r="O27" s="11"/>
    </row>
    <row r="28" spans="1:15" ht="12.95" customHeight="1" x14ac:dyDescent="0.2">
      <c r="A28" s="11" t="s">
        <v>34</v>
      </c>
      <c r="B28" s="68" t="s">
        <v>35</v>
      </c>
      <c r="C28" s="69"/>
      <c r="D28" s="196" t="str">
        <f>'Lohnzahlung Student'!D28:G28</f>
        <v>xx.09.2022</v>
      </c>
      <c r="E28" s="196"/>
      <c r="F28" s="196"/>
      <c r="G28" s="196"/>
      <c r="H28" s="69"/>
      <c r="I28" s="68" t="s">
        <v>36</v>
      </c>
      <c r="J28" s="69"/>
      <c r="K28" s="196" t="str">
        <f>'Lohnzahlung Student'!K28:O28</f>
        <v>xx.09.2025</v>
      </c>
      <c r="L28" s="196"/>
      <c r="M28" s="196"/>
      <c r="N28" s="196"/>
      <c r="O28" s="196"/>
    </row>
    <row r="29" spans="1:15" ht="3" customHeight="1" x14ac:dyDescent="0.2">
      <c r="A29" s="11"/>
      <c r="B29" s="55"/>
      <c r="C29" s="55"/>
      <c r="D29" s="55"/>
      <c r="E29" s="55"/>
      <c r="F29" s="71"/>
      <c r="G29" s="55"/>
      <c r="H29" s="11"/>
      <c r="I29" s="11"/>
      <c r="J29" s="11"/>
      <c r="K29" s="11"/>
      <c r="L29" s="11"/>
      <c r="M29" s="11"/>
      <c r="N29" s="11"/>
      <c r="O29" s="11"/>
    </row>
    <row r="30" spans="1:15" ht="3" customHeight="1" x14ac:dyDescent="0.2">
      <c r="A30" s="11"/>
      <c r="B30" s="40"/>
      <c r="C30" s="38"/>
      <c r="D30" s="36"/>
      <c r="E30" s="36"/>
      <c r="F30" s="40"/>
      <c r="G30" s="55"/>
      <c r="H30" s="11"/>
      <c r="I30" s="11"/>
      <c r="J30" s="11"/>
      <c r="K30" s="11"/>
      <c r="L30" s="11"/>
      <c r="M30" s="11"/>
      <c r="N30" s="11"/>
      <c r="O30" s="11"/>
    </row>
    <row r="31" spans="1:15" ht="14.25" customHeight="1" x14ac:dyDescent="0.2">
      <c r="A31" s="19" t="s">
        <v>7</v>
      </c>
      <c r="B31" s="156" t="s">
        <v>32</v>
      </c>
      <c r="C31" s="156"/>
      <c r="D31" s="156"/>
      <c r="E31" s="156"/>
      <c r="F31" s="156"/>
      <c r="G31" s="54"/>
      <c r="H31" s="54"/>
      <c r="I31" s="54"/>
      <c r="J31" s="156" t="s">
        <v>33</v>
      </c>
      <c r="K31" s="156"/>
      <c r="L31" s="156"/>
      <c r="M31" s="156"/>
      <c r="N31" s="156"/>
      <c r="O31" s="156"/>
    </row>
    <row r="32" spans="1:15" ht="12.75" customHeight="1" x14ac:dyDescent="0.2">
      <c r="A32" s="11" t="s">
        <v>58</v>
      </c>
      <c r="B32" s="11" t="s">
        <v>18</v>
      </c>
      <c r="C32" s="202">
        <f>'Lohnzahlung Student'!C32:F32</f>
        <v>0</v>
      </c>
      <c r="D32" s="202"/>
      <c r="E32" s="202"/>
      <c r="F32" s="202"/>
      <c r="G32" s="33" t="s">
        <v>29</v>
      </c>
      <c r="H32" s="62">
        <f>'Lohnzahlung Student'!H32</f>
        <v>12</v>
      </c>
      <c r="I32" s="11"/>
      <c r="J32" s="11" t="s">
        <v>18</v>
      </c>
      <c r="K32" s="157">
        <f>'Lohnzahlung Student'!K32:O32</f>
        <v>0</v>
      </c>
      <c r="L32" s="157"/>
      <c r="M32" s="157"/>
      <c r="N32" s="157"/>
      <c r="O32" s="157"/>
    </row>
    <row r="33" spans="1:20" ht="12.75" customHeight="1" x14ac:dyDescent="0.2">
      <c r="A33" s="11" t="s">
        <v>27</v>
      </c>
      <c r="B33" s="11" t="s">
        <v>18</v>
      </c>
      <c r="C33" s="202">
        <f>'Lohnzahlung Student'!C33:F33</f>
        <v>0</v>
      </c>
      <c r="D33" s="202"/>
      <c r="E33" s="202"/>
      <c r="F33" s="202"/>
      <c r="G33" s="33" t="s">
        <v>29</v>
      </c>
      <c r="H33" s="62">
        <f>'Lohnzahlung Student'!H33</f>
        <v>12</v>
      </c>
      <c r="I33" s="11"/>
      <c r="J33" s="11" t="s">
        <v>18</v>
      </c>
      <c r="K33" s="157">
        <f>'Lohnzahlung Student'!K33:O33</f>
        <v>0</v>
      </c>
      <c r="L33" s="157"/>
      <c r="M33" s="157"/>
      <c r="N33" s="157"/>
      <c r="O33" s="157"/>
    </row>
    <row r="34" spans="1:20" ht="12.75" customHeight="1" x14ac:dyDescent="0.2">
      <c r="A34" s="11" t="s">
        <v>54</v>
      </c>
      <c r="B34" s="11" t="s">
        <v>18</v>
      </c>
      <c r="C34" s="203">
        <f>'Lohnzahlung Student'!C34:F34</f>
        <v>0</v>
      </c>
      <c r="D34" s="203"/>
      <c r="E34" s="203"/>
      <c r="F34" s="203"/>
      <c r="G34" s="33" t="s">
        <v>29</v>
      </c>
      <c r="H34" s="62">
        <f>'Lohnzahlung Student'!H34</f>
        <v>12</v>
      </c>
      <c r="I34" s="11"/>
      <c r="J34" s="11" t="s">
        <v>18</v>
      </c>
      <c r="K34" s="204">
        <f>'Lohnzahlung Student'!K34:O34</f>
        <v>0</v>
      </c>
      <c r="L34" s="204"/>
      <c r="M34" s="204"/>
      <c r="N34" s="204"/>
      <c r="O34" s="204"/>
    </row>
    <row r="35" spans="1:20" ht="12.75" customHeight="1" x14ac:dyDescent="0.2">
      <c r="A35" s="11" t="s">
        <v>8</v>
      </c>
      <c r="B35" s="11" t="s">
        <v>18</v>
      </c>
      <c r="C35" s="202">
        <f>'Lohnzahlung Student'!C35:F35</f>
        <v>0</v>
      </c>
      <c r="D35" s="202"/>
      <c r="E35" s="202"/>
      <c r="F35" s="202"/>
      <c r="G35" s="33" t="s">
        <v>29</v>
      </c>
      <c r="H35" s="62">
        <f>'Lohnzahlung Student'!H35</f>
        <v>12</v>
      </c>
      <c r="I35" s="11"/>
      <c r="J35" s="11" t="s">
        <v>18</v>
      </c>
      <c r="K35" s="157">
        <f>'Lohnzahlung Student'!K35:O35</f>
        <v>0</v>
      </c>
      <c r="L35" s="157"/>
      <c r="M35" s="157"/>
      <c r="N35" s="157"/>
      <c r="O35" s="157"/>
    </row>
    <row r="36" spans="1:20" ht="12.75" customHeight="1" x14ac:dyDescent="0.2">
      <c r="A36" s="11" t="s">
        <v>50</v>
      </c>
      <c r="B36" s="11" t="s">
        <v>18</v>
      </c>
      <c r="C36" s="203">
        <f>'Lohnzahlung Student'!C36:F36</f>
        <v>0</v>
      </c>
      <c r="D36" s="203"/>
      <c r="E36" s="203"/>
      <c r="F36" s="203"/>
      <c r="G36" s="33" t="s">
        <v>29</v>
      </c>
      <c r="H36" s="62">
        <f>'Lohnzahlung Student'!H36</f>
        <v>12</v>
      </c>
      <c r="I36" s="11"/>
      <c r="J36" s="11" t="s">
        <v>18</v>
      </c>
      <c r="K36" s="204">
        <f>'Lohnzahlung Student'!K36:O36</f>
        <v>0</v>
      </c>
      <c r="L36" s="204"/>
      <c r="M36" s="204"/>
      <c r="N36" s="204"/>
      <c r="O36" s="204"/>
    </row>
    <row r="37" spans="1:20" ht="12.75" customHeight="1" x14ac:dyDescent="0.2">
      <c r="A37" s="11" t="s">
        <v>9</v>
      </c>
      <c r="B37" s="11" t="s">
        <v>18</v>
      </c>
      <c r="C37" s="202">
        <f>'Lohnzahlung Student'!C37:F37</f>
        <v>0</v>
      </c>
      <c r="D37" s="202"/>
      <c r="E37" s="202"/>
      <c r="F37" s="202"/>
      <c r="G37" s="33" t="s">
        <v>29</v>
      </c>
      <c r="H37" s="62">
        <f>'Lohnzahlung Student'!H37</f>
        <v>12</v>
      </c>
      <c r="I37" s="11"/>
      <c r="J37" s="11" t="s">
        <v>18</v>
      </c>
      <c r="K37" s="157">
        <f>'Lohnzahlung Student'!K37:O37</f>
        <v>0</v>
      </c>
      <c r="L37" s="157"/>
      <c r="M37" s="157"/>
      <c r="N37" s="157"/>
      <c r="O37" s="157"/>
    </row>
    <row r="38" spans="1:20" ht="18.75" customHeight="1" x14ac:dyDescent="0.2">
      <c r="A38" s="19" t="s">
        <v>10</v>
      </c>
      <c r="B38" s="159"/>
      <c r="C38" s="159"/>
      <c r="D38" s="159"/>
      <c r="E38" s="159"/>
      <c r="F38" s="159"/>
      <c r="G38" s="24"/>
      <c r="H38" s="24"/>
      <c r="I38" s="24"/>
      <c r="J38" s="159"/>
      <c r="K38" s="159"/>
      <c r="L38" s="159"/>
      <c r="M38" s="159"/>
      <c r="N38" s="159"/>
      <c r="O38" s="159"/>
      <c r="Q38" t="s">
        <v>53</v>
      </c>
      <c r="T38" t="s">
        <v>53</v>
      </c>
    </row>
    <row r="39" spans="1:20" ht="12.75" customHeight="1" x14ac:dyDescent="0.2">
      <c r="A39" s="20" t="s">
        <v>109</v>
      </c>
      <c r="B39" s="11" t="s">
        <v>18</v>
      </c>
      <c r="C39" s="202">
        <f>'Lohnzahlung Student'!C39:F39</f>
        <v>150</v>
      </c>
      <c r="D39" s="202"/>
      <c r="E39" s="202"/>
      <c r="F39" s="202"/>
      <c r="G39" s="33" t="s">
        <v>29</v>
      </c>
      <c r="H39" s="62">
        <f>'Lohnzahlung Student'!H39</f>
        <v>12</v>
      </c>
      <c r="I39" s="11"/>
      <c r="J39" s="11" t="s">
        <v>18</v>
      </c>
      <c r="K39" s="167">
        <f>'Lohnzahlung Student'!K39:O39</f>
        <v>1800</v>
      </c>
      <c r="L39" s="167"/>
      <c r="M39" s="167"/>
      <c r="N39" s="167"/>
      <c r="O39" s="167"/>
    </row>
    <row r="40" spans="1:20" ht="12.75" customHeight="1" x14ac:dyDescent="0.2">
      <c r="A40" s="20" t="s">
        <v>110</v>
      </c>
      <c r="B40" s="11" t="s">
        <v>18</v>
      </c>
      <c r="C40" s="202">
        <f>'Lohnzahlung Student'!C40:F40</f>
        <v>150</v>
      </c>
      <c r="D40" s="202"/>
      <c r="E40" s="202"/>
      <c r="F40" s="202"/>
      <c r="G40" s="33" t="s">
        <v>29</v>
      </c>
      <c r="H40" s="62">
        <f>'Lohnzahlung Student'!H40</f>
        <v>12</v>
      </c>
      <c r="I40" s="11"/>
      <c r="J40" s="11" t="s">
        <v>18</v>
      </c>
      <c r="K40" s="167">
        <f>'Lohnzahlung Student'!K40:O40</f>
        <v>1800</v>
      </c>
      <c r="L40" s="167"/>
      <c r="M40" s="167"/>
      <c r="N40" s="167"/>
      <c r="O40" s="167"/>
    </row>
    <row r="41" spans="1:20" ht="12.75" customHeight="1" x14ac:dyDescent="0.2">
      <c r="A41" s="20" t="s">
        <v>111</v>
      </c>
      <c r="B41" s="11" t="s">
        <v>18</v>
      </c>
      <c r="C41" s="202">
        <f>'Lohnzahlung Student'!C41:F41</f>
        <v>75</v>
      </c>
      <c r="D41" s="202"/>
      <c r="E41" s="202"/>
      <c r="F41" s="202"/>
      <c r="G41" s="33" t="s">
        <v>29</v>
      </c>
      <c r="H41" s="62">
        <f>'Lohnzahlung Student'!H41</f>
        <v>12</v>
      </c>
      <c r="I41" s="11"/>
      <c r="J41" s="11" t="s">
        <v>18</v>
      </c>
      <c r="K41" s="167">
        <f>'Lohnzahlung Student'!K41:O41</f>
        <v>900</v>
      </c>
      <c r="L41" s="167"/>
      <c r="M41" s="167"/>
      <c r="N41" s="167"/>
      <c r="O41" s="167"/>
    </row>
    <row r="42" spans="1:20" ht="12.75" customHeight="1" x14ac:dyDescent="0.2">
      <c r="A42" s="20"/>
      <c r="B42" s="11" t="s">
        <v>18</v>
      </c>
      <c r="C42" s="221">
        <f>'Lohnzahlung Student'!C42:F42</f>
        <v>0</v>
      </c>
      <c r="D42" s="221"/>
      <c r="E42" s="221"/>
      <c r="F42" s="221"/>
      <c r="G42" s="33" t="s">
        <v>29</v>
      </c>
      <c r="H42" s="62">
        <f>'Lohnzahlung Student'!H42</f>
        <v>0</v>
      </c>
      <c r="I42" s="11"/>
      <c r="J42" s="17" t="s">
        <v>18</v>
      </c>
      <c r="K42" s="163">
        <f>'Lohnzahlung Student'!K42:O42</f>
        <v>0</v>
      </c>
      <c r="L42" s="163"/>
      <c r="M42" s="163"/>
      <c r="N42" s="163"/>
      <c r="O42" s="163"/>
    </row>
    <row r="43" spans="1:20" ht="15" customHeight="1" x14ac:dyDescent="0.2">
      <c r="A43" s="19" t="s">
        <v>40</v>
      </c>
      <c r="B43" s="19" t="s">
        <v>18</v>
      </c>
      <c r="C43" s="162">
        <f>'Lohnzahlung Student'!C43:F43</f>
        <v>375</v>
      </c>
      <c r="D43" s="162"/>
      <c r="E43" s="162"/>
      <c r="F43" s="162"/>
      <c r="G43" s="34"/>
      <c r="H43" s="11"/>
      <c r="I43" s="11"/>
      <c r="J43" s="23" t="s">
        <v>18</v>
      </c>
      <c r="K43" s="164">
        <f>'Lohnzahlung Student'!K43:O43</f>
        <v>4500</v>
      </c>
      <c r="L43" s="165"/>
      <c r="M43" s="165"/>
      <c r="N43" s="165"/>
      <c r="O43" s="165"/>
      <c r="Q43" s="47"/>
    </row>
    <row r="44" spans="1:20" ht="6" customHeight="1" x14ac:dyDescent="0.2">
      <c r="A44" s="11"/>
      <c r="B44" s="11"/>
      <c r="C44" s="11"/>
      <c r="D44" s="11"/>
      <c r="E44" s="11"/>
      <c r="F44" s="11"/>
      <c r="G44" s="11"/>
      <c r="H44" s="11"/>
      <c r="I44" s="11"/>
      <c r="J44" s="11"/>
      <c r="K44" s="11"/>
      <c r="L44" s="11"/>
      <c r="M44" s="11"/>
      <c r="N44" s="11"/>
      <c r="O44" s="11"/>
      <c r="Q44" s="47"/>
    </row>
    <row r="45" spans="1:20" ht="12.75" customHeight="1" x14ac:dyDescent="0.2">
      <c r="A45" s="19" t="s">
        <v>28</v>
      </c>
      <c r="B45" s="159"/>
      <c r="C45" s="159"/>
      <c r="D45" s="159"/>
      <c r="E45" s="159"/>
      <c r="F45" s="159"/>
      <c r="G45" s="24"/>
      <c r="H45" s="24"/>
      <c r="I45" s="24"/>
      <c r="J45" s="159"/>
      <c r="K45" s="159"/>
      <c r="L45" s="159"/>
      <c r="M45" s="159"/>
      <c r="N45" s="159"/>
      <c r="O45" s="159"/>
      <c r="Q45" s="47"/>
    </row>
    <row r="46" spans="1:20" ht="12.75" customHeight="1" x14ac:dyDescent="0.2">
      <c r="A46" s="11" t="s">
        <v>11</v>
      </c>
      <c r="B46" s="31" t="s">
        <v>18</v>
      </c>
      <c r="C46" s="203">
        <f>'Lohnzahlung Student'!C46:F46</f>
        <v>1500</v>
      </c>
      <c r="D46" s="203"/>
      <c r="E46" s="203"/>
      <c r="F46" s="203"/>
      <c r="G46" s="64" t="s">
        <v>29</v>
      </c>
      <c r="H46" s="62">
        <f>'Lohnzahlung Student'!H46</f>
        <v>13</v>
      </c>
      <c r="I46" s="33" t="s">
        <v>30</v>
      </c>
      <c r="J46" s="11" t="s">
        <v>18</v>
      </c>
      <c r="K46" s="207">
        <f>'Lohnzahlung Student'!K46:O46</f>
        <v>19500</v>
      </c>
      <c r="L46" s="207"/>
      <c r="M46" s="207"/>
      <c r="N46" s="207"/>
      <c r="O46" s="207"/>
      <c r="Q46" s="49" t="s">
        <v>49</v>
      </c>
    </row>
    <row r="47" spans="1:20" ht="12.75" customHeight="1" x14ac:dyDescent="0.2">
      <c r="A47" s="11" t="s">
        <v>51</v>
      </c>
      <c r="B47" s="11" t="s">
        <v>18</v>
      </c>
      <c r="C47" s="203">
        <f>'Lohnzahlung Student'!C47:F47</f>
        <v>0</v>
      </c>
      <c r="D47" s="203"/>
      <c r="E47" s="203"/>
      <c r="F47" s="203"/>
      <c r="G47" s="109" t="s">
        <v>29</v>
      </c>
      <c r="H47" s="62">
        <f>'Lohnzahlung Student'!H47</f>
        <v>12</v>
      </c>
      <c r="I47" s="11"/>
      <c r="J47" s="11" t="s">
        <v>18</v>
      </c>
      <c r="K47" s="167">
        <f>'Lohnzahlung Student'!K47:O47</f>
        <v>0</v>
      </c>
      <c r="L47" s="167"/>
      <c r="M47" s="167"/>
      <c r="N47" s="167"/>
      <c r="O47" s="167"/>
      <c r="Q47" s="49"/>
    </row>
    <row r="48" spans="1:20" ht="12.75" customHeight="1" x14ac:dyDescent="0.2">
      <c r="A48" s="11" t="s">
        <v>52</v>
      </c>
      <c r="B48" s="11" t="s">
        <v>18</v>
      </c>
      <c r="C48" s="203">
        <f>'Lohnzahlung Student'!C48:F48</f>
        <v>0</v>
      </c>
      <c r="D48" s="203"/>
      <c r="E48" s="203"/>
      <c r="F48" s="203"/>
      <c r="G48" s="109" t="s">
        <v>29</v>
      </c>
      <c r="H48" s="62">
        <f>'Lohnzahlung Student'!H48</f>
        <v>12</v>
      </c>
      <c r="I48" s="11"/>
      <c r="J48" s="11" t="s">
        <v>18</v>
      </c>
      <c r="K48" s="167">
        <f>'Lohnzahlung Student'!K48:O48</f>
        <v>0</v>
      </c>
      <c r="L48" s="167"/>
      <c r="M48" s="167"/>
      <c r="N48" s="167"/>
      <c r="O48" s="167"/>
      <c r="Q48" s="49"/>
    </row>
    <row r="49" spans="1:21" ht="12.75" customHeight="1" x14ac:dyDescent="0.2">
      <c r="A49" s="11" t="s">
        <v>115</v>
      </c>
      <c r="B49" s="31" t="s">
        <v>18</v>
      </c>
      <c r="C49" s="203">
        <f>'Lohnzahlung Student'!C49:F49</f>
        <v>0</v>
      </c>
      <c r="D49" s="203"/>
      <c r="E49" s="203"/>
      <c r="F49" s="203"/>
      <c r="G49" s="109" t="s">
        <v>29</v>
      </c>
      <c r="H49" s="62">
        <f>'Lohnzahlung Student'!H49</f>
        <v>12</v>
      </c>
      <c r="I49" s="33" t="s">
        <v>30</v>
      </c>
      <c r="J49" s="11" t="s">
        <v>18</v>
      </c>
      <c r="K49" s="167">
        <f>'Lohnzahlung Student'!K49:O49</f>
        <v>0</v>
      </c>
      <c r="L49" s="167"/>
      <c r="M49" s="167"/>
      <c r="N49" s="167"/>
      <c r="O49" s="167"/>
      <c r="Q49" s="49"/>
    </row>
    <row r="50" spans="1:21" ht="12.75" customHeight="1" x14ac:dyDescent="0.2">
      <c r="A50" s="11" t="s">
        <v>113</v>
      </c>
      <c r="B50" s="56" t="s">
        <v>18</v>
      </c>
      <c r="C50" s="210">
        <f>'Lohnzahlung Student'!C50:F50</f>
        <v>0</v>
      </c>
      <c r="D50" s="210"/>
      <c r="E50" s="210"/>
      <c r="F50" s="210"/>
      <c r="G50" s="109" t="s">
        <v>29</v>
      </c>
      <c r="H50" s="62">
        <f>'Lohnzahlung Student'!H50</f>
        <v>12</v>
      </c>
      <c r="I50" s="33" t="s">
        <v>30</v>
      </c>
      <c r="J50" s="11" t="s">
        <v>18</v>
      </c>
      <c r="K50" s="171">
        <f>'Lohnzahlung Student'!K50:O50</f>
        <v>0</v>
      </c>
      <c r="L50" s="171"/>
      <c r="M50" s="171"/>
      <c r="N50" s="171"/>
      <c r="O50" s="171"/>
    </row>
    <row r="51" spans="1:21" ht="16.5" customHeight="1" thickBot="1" x14ac:dyDescent="0.25">
      <c r="A51" s="19" t="s">
        <v>64</v>
      </c>
      <c r="B51" s="34" t="s">
        <v>18</v>
      </c>
      <c r="C51" s="176">
        <f>SUM(C46:F50)</f>
        <v>1500</v>
      </c>
      <c r="D51" s="177"/>
      <c r="E51" s="177"/>
      <c r="F51" s="177"/>
      <c r="G51" s="11"/>
      <c r="H51" s="11"/>
      <c r="I51" s="11"/>
      <c r="J51" s="19" t="s">
        <v>18</v>
      </c>
      <c r="K51" s="172">
        <f>SUM(K46:K50)</f>
        <v>19500</v>
      </c>
      <c r="L51" s="173"/>
      <c r="M51" s="173"/>
      <c r="N51" s="173"/>
      <c r="O51" s="173"/>
    </row>
    <row r="52" spans="1:21" ht="5.25" customHeight="1" thickTop="1" x14ac:dyDescent="0.2">
      <c r="A52" s="19"/>
      <c r="B52" s="31"/>
      <c r="C52" s="63"/>
      <c r="D52" s="63"/>
      <c r="E52" s="63"/>
      <c r="F52" s="63"/>
      <c r="G52" s="64"/>
      <c r="H52" s="62"/>
      <c r="I52" s="33"/>
      <c r="J52" s="11"/>
      <c r="K52" s="59"/>
      <c r="L52" s="59"/>
      <c r="M52" s="59"/>
      <c r="N52" s="59"/>
      <c r="O52" s="59"/>
      <c r="Q52" s="49"/>
    </row>
    <row r="53" spans="1:21" ht="14.25" customHeight="1" x14ac:dyDescent="0.2">
      <c r="A53" s="19" t="s">
        <v>41</v>
      </c>
      <c r="B53" s="11"/>
      <c r="C53" s="17"/>
      <c r="D53" s="17"/>
      <c r="E53" s="17"/>
      <c r="F53" s="17"/>
      <c r="G53" s="11"/>
      <c r="H53" s="11"/>
      <c r="I53" s="11"/>
      <c r="J53" s="19" t="s">
        <v>18</v>
      </c>
      <c r="K53" s="21"/>
      <c r="L53" s="205">
        <f>K43-K51</f>
        <v>-15000</v>
      </c>
      <c r="M53" s="205"/>
      <c r="N53" s="205"/>
      <c r="O53" s="205"/>
      <c r="Q53" s="47" t="s">
        <v>61</v>
      </c>
    </row>
    <row r="54" spans="1:21" ht="14.25" customHeight="1" x14ac:dyDescent="0.25">
      <c r="A54" s="78"/>
      <c r="B54" s="208"/>
      <c r="C54" s="209"/>
      <c r="D54" s="209"/>
      <c r="E54" s="209"/>
      <c r="F54" s="209"/>
      <c r="G54" s="11"/>
      <c r="H54" s="11"/>
      <c r="I54" s="11"/>
      <c r="J54" s="19"/>
      <c r="K54" s="21"/>
      <c r="L54" s="77"/>
      <c r="M54" s="77"/>
      <c r="N54" s="77"/>
      <c r="O54" s="77"/>
      <c r="Q54" s="49"/>
    </row>
    <row r="55" spans="1:21" ht="6" customHeight="1" x14ac:dyDescent="0.2">
      <c r="A55" s="19"/>
      <c r="B55" s="11"/>
      <c r="C55" s="11"/>
      <c r="D55" s="11"/>
      <c r="E55" s="11"/>
      <c r="F55" s="11"/>
      <c r="G55" s="11"/>
      <c r="H55" s="11"/>
      <c r="I55" s="11"/>
      <c r="J55" s="19"/>
      <c r="K55" s="21"/>
      <c r="L55" s="21"/>
      <c r="M55" s="21"/>
      <c r="N55" s="21"/>
      <c r="O55" s="21"/>
      <c r="Q55" s="47"/>
      <c r="S55" t="s">
        <v>53</v>
      </c>
    </row>
    <row r="56" spans="1:21" ht="12.95" customHeight="1" x14ac:dyDescent="0.2">
      <c r="A56" s="9" t="s">
        <v>44</v>
      </c>
      <c r="B56" s="30" t="s">
        <v>26</v>
      </c>
      <c r="C56" s="11"/>
      <c r="D56" s="11"/>
      <c r="E56" s="11"/>
      <c r="F56" s="11"/>
      <c r="G56" s="206">
        <f>'Lohnzahlung Student'!G57:I57</f>
        <v>25095</v>
      </c>
      <c r="H56" s="206"/>
      <c r="I56" s="206"/>
      <c r="J56" s="9"/>
      <c r="K56" s="42"/>
      <c r="L56" s="43"/>
      <c r="M56" s="43"/>
      <c r="N56" s="43"/>
      <c r="O56" s="43"/>
      <c r="P56" s="10"/>
      <c r="Q56" s="47"/>
    </row>
    <row r="57" spans="1:21" ht="12.95" customHeight="1" x14ac:dyDescent="0.2">
      <c r="A57" s="20" t="s">
        <v>19</v>
      </c>
      <c r="B57" s="211">
        <f>'Lohnzahlung Student'!B58:D58</f>
        <v>5.3</v>
      </c>
      <c r="C57" s="211"/>
      <c r="D57" s="211"/>
      <c r="E57" s="8" t="s">
        <v>20</v>
      </c>
      <c r="F57" s="47" t="s">
        <v>37</v>
      </c>
      <c r="G57" s="212">
        <f>'Lohnzahlung Student'!G58:I58</f>
        <v>4500</v>
      </c>
      <c r="H57" s="213"/>
      <c r="I57" s="213"/>
      <c r="J57" s="11" t="s">
        <v>18</v>
      </c>
      <c r="K57" s="167">
        <f>INT((G57/100*B57)*1.19)</f>
        <v>283</v>
      </c>
      <c r="L57" s="167"/>
      <c r="M57" s="167"/>
      <c r="N57" s="167"/>
      <c r="O57" s="167"/>
      <c r="P57" s="10"/>
      <c r="Q57" s="107" t="str">
        <f>'Lohnzahlung Student'!Q58</f>
        <v>=[Grundbedarfssicherung 2) + Ausbildungsentschädigung] x %-Satz des Arbeitnehmers x Aufwertungsfaktor</v>
      </c>
      <c r="R57" s="108"/>
      <c r="S57" s="108"/>
      <c r="T57" s="108"/>
      <c r="U57" s="108"/>
    </row>
    <row r="58" spans="1:21" ht="12.95" customHeight="1" x14ac:dyDescent="0.2">
      <c r="A58" s="20" t="s">
        <v>21</v>
      </c>
      <c r="B58" s="211">
        <f>'Lohnzahlung Student'!B59:D59</f>
        <v>1.1000000000000001</v>
      </c>
      <c r="C58" s="211"/>
      <c r="D58" s="211"/>
      <c r="E58" s="8" t="s">
        <v>20</v>
      </c>
      <c r="F58" s="47" t="s">
        <v>37</v>
      </c>
      <c r="G58" s="212">
        <f>'Lohnzahlung Student'!G59:I59</f>
        <v>4500</v>
      </c>
      <c r="H58" s="213"/>
      <c r="I58" s="213"/>
      <c r="J58" s="11" t="s">
        <v>18</v>
      </c>
      <c r="K58" s="167">
        <f t="shared" ref="K58:K61" si="0">INT((G58/100*B58)*1.19)</f>
        <v>58</v>
      </c>
      <c r="L58" s="167"/>
      <c r="M58" s="167"/>
      <c r="N58" s="167"/>
      <c r="O58" s="167"/>
      <c r="P58" s="10"/>
      <c r="Q58" s="107" t="str">
        <f>'Lohnzahlung Student'!Q59</f>
        <v>=[Grundbedarfssicherung 2) + Ausbildungsentschädigung] x %-Satz des Arbeitnehmers x Aufwertungsfaktor</v>
      </c>
      <c r="R58" s="108"/>
      <c r="S58" s="108"/>
      <c r="T58" s="108"/>
      <c r="U58" s="108"/>
    </row>
    <row r="59" spans="1:21" ht="12.95" customHeight="1" x14ac:dyDescent="0.2">
      <c r="A59" s="20" t="s">
        <v>22</v>
      </c>
      <c r="B59" s="211">
        <f>'Lohnzahlung Student'!B60:D60</f>
        <v>0.56950000000000001</v>
      </c>
      <c r="C59" s="211"/>
      <c r="D59" s="211"/>
      <c r="E59" s="8" t="s">
        <v>20</v>
      </c>
      <c r="F59" s="47" t="s">
        <v>37</v>
      </c>
      <c r="G59" s="212">
        <f>'Lohnzahlung Student'!G60:I60</f>
        <v>4500</v>
      </c>
      <c r="H59" s="213"/>
      <c r="I59" s="213"/>
      <c r="J59" s="11" t="s">
        <v>18</v>
      </c>
      <c r="K59" s="167">
        <f t="shared" si="0"/>
        <v>30</v>
      </c>
      <c r="L59" s="167"/>
      <c r="M59" s="167"/>
      <c r="N59" s="167"/>
      <c r="O59" s="167"/>
      <c r="P59" s="10"/>
      <c r="Q59" s="107" t="str">
        <f>'Lohnzahlung Student'!Q60</f>
        <v>=[Grundbedarfssicherung 2) + Ausbildungsentschädigung] x %-Satz des Arbeitnehmers x Aufwertungsfaktor</v>
      </c>
      <c r="R59" s="108"/>
      <c r="S59" s="108"/>
      <c r="T59" s="108"/>
      <c r="U59" s="108"/>
    </row>
    <row r="60" spans="1:21" ht="12.95" customHeight="1" x14ac:dyDescent="0.2">
      <c r="A60" s="20" t="s">
        <v>23</v>
      </c>
      <c r="B60" s="211">
        <f>'Lohnzahlung Student'!B61:D61</f>
        <v>0.35</v>
      </c>
      <c r="C60" s="211"/>
      <c r="D60" s="211"/>
      <c r="E60" s="8" t="s">
        <v>20</v>
      </c>
      <c r="F60" s="47" t="s">
        <v>37</v>
      </c>
      <c r="G60" s="212">
        <f>'Lohnzahlung Student'!G61:I61</f>
        <v>4500</v>
      </c>
      <c r="H60" s="213"/>
      <c r="I60" s="213"/>
      <c r="J60" s="11" t="s">
        <v>18</v>
      </c>
      <c r="K60" s="167">
        <f t="shared" si="0"/>
        <v>18</v>
      </c>
      <c r="L60" s="167"/>
      <c r="M60" s="167"/>
      <c r="N60" s="167"/>
      <c r="O60" s="167"/>
      <c r="P60" s="10"/>
      <c r="Q60" s="107" t="str">
        <f>'Lohnzahlung Student'!Q61</f>
        <v>=[Grundbedarfssicherung 2) + Ausbildungsentschädigung] x %-Satz des Arbeitnehmers x Aufwertungsfaktor</v>
      </c>
      <c r="R60" s="108"/>
      <c r="S60" s="108"/>
      <c r="T60" s="108"/>
      <c r="U60" s="108"/>
    </row>
    <row r="61" spans="1:21" ht="12.95" customHeight="1" x14ac:dyDescent="0.2">
      <c r="A61" s="20" t="s">
        <v>24</v>
      </c>
      <c r="B61" s="211">
        <f>'Lohnzahlung Student'!B62:D62</f>
        <v>8.77</v>
      </c>
      <c r="C61" s="211"/>
      <c r="D61" s="211"/>
      <c r="E61" s="8" t="s">
        <v>20</v>
      </c>
      <c r="F61" s="48" t="s">
        <v>37</v>
      </c>
      <c r="G61" s="212">
        <f>'Lohnzahlung Student'!G62:I62</f>
        <v>-20595</v>
      </c>
      <c r="H61" s="213"/>
      <c r="I61" s="213"/>
      <c r="J61" s="11" t="s">
        <v>18</v>
      </c>
      <c r="K61" s="163">
        <f t="shared" si="0"/>
        <v>-2150</v>
      </c>
      <c r="L61" s="163"/>
      <c r="M61" s="163"/>
      <c r="N61" s="163"/>
      <c r="O61" s="163"/>
      <c r="P61" s="10"/>
      <c r="Q61" s="107" t="str">
        <f>'Lohnzahlung Student'!Q62</f>
        <v>=[Grundbedarfssicherung 2) + Ausbildungsentschädigung - Koordinationsabzug PK Ihres Betriebs] x %-Beitrag Ihres Betriebs x Aufwertungsfaktor</v>
      </c>
    </row>
    <row r="62" spans="1:21" ht="12.95" customHeight="1" x14ac:dyDescent="0.2">
      <c r="A62" s="19" t="s">
        <v>25</v>
      </c>
      <c r="B62" s="9"/>
      <c r="C62" s="9"/>
      <c r="D62" s="9"/>
      <c r="E62" s="9"/>
      <c r="F62" s="9"/>
      <c r="G62" s="9"/>
      <c r="H62" s="9"/>
      <c r="I62" s="9"/>
      <c r="J62" s="19" t="s">
        <v>18</v>
      </c>
      <c r="K62" s="172">
        <f>SUM(K57:O61)</f>
        <v>-1761</v>
      </c>
      <c r="L62" s="173"/>
      <c r="M62" s="173"/>
      <c r="N62" s="173"/>
      <c r="O62" s="173"/>
      <c r="P62" s="10"/>
      <c r="Q62" s="49" t="s">
        <v>125</v>
      </c>
    </row>
    <row r="63" spans="1:21" ht="8.25" customHeight="1" x14ac:dyDescent="0.2">
      <c r="A63" s="19"/>
      <c r="B63" s="9"/>
      <c r="C63" s="9"/>
      <c r="D63" s="9"/>
      <c r="E63" s="9"/>
      <c r="F63" s="9"/>
      <c r="G63" s="9"/>
      <c r="H63" s="9"/>
      <c r="I63" s="9"/>
      <c r="J63" s="19"/>
      <c r="K63" s="52"/>
      <c r="L63" s="53"/>
      <c r="M63" s="53"/>
      <c r="N63" s="53"/>
      <c r="O63" s="53"/>
      <c r="P63" s="10"/>
    </row>
    <row r="64" spans="1:21" ht="15" customHeight="1" x14ac:dyDescent="0.2">
      <c r="A64" s="19" t="s">
        <v>45</v>
      </c>
      <c r="B64" s="30" t="s">
        <v>26</v>
      </c>
      <c r="C64" s="11"/>
      <c r="D64" s="11"/>
      <c r="E64" s="11"/>
      <c r="F64" s="11"/>
      <c r="G64" s="206">
        <f>G56</f>
        <v>25095</v>
      </c>
      <c r="H64" s="206"/>
      <c r="I64" s="206"/>
      <c r="J64" s="11"/>
      <c r="K64" s="217"/>
      <c r="L64" s="217"/>
      <c r="M64" s="217"/>
      <c r="N64" s="217"/>
      <c r="O64" s="217"/>
      <c r="Q64" s="51"/>
    </row>
    <row r="65" spans="1:23" ht="15" customHeight="1" x14ac:dyDescent="0.2">
      <c r="A65" s="20" t="s">
        <v>19</v>
      </c>
      <c r="B65" s="211">
        <f>'Lohnzahlung Student'!B58:D58</f>
        <v>5.3</v>
      </c>
      <c r="C65" s="211"/>
      <c r="D65" s="211"/>
      <c r="E65" s="8" t="s">
        <v>20</v>
      </c>
      <c r="F65" s="47" t="s">
        <v>37</v>
      </c>
      <c r="G65" s="212">
        <f>'Lohnzahlung Student'!G58:I58</f>
        <v>4500</v>
      </c>
      <c r="H65" s="212"/>
      <c r="I65" s="212"/>
      <c r="J65" s="11" t="s">
        <v>18</v>
      </c>
      <c r="K65" s="167">
        <f>INT((G65/100*B65)*1.19)</f>
        <v>283</v>
      </c>
      <c r="L65" s="167"/>
      <c r="M65" s="167"/>
      <c r="N65" s="167"/>
      <c r="O65" s="167"/>
      <c r="P65" s="10"/>
      <c r="Q65" s="107" t="s">
        <v>128</v>
      </c>
      <c r="R65" s="108"/>
      <c r="S65" s="108"/>
      <c r="T65" s="108"/>
      <c r="U65" s="108"/>
    </row>
    <row r="66" spans="1:23" ht="15" customHeight="1" x14ac:dyDescent="0.2">
      <c r="A66" s="20" t="s">
        <v>21</v>
      </c>
      <c r="B66" s="211">
        <f>'Lohnzahlung Student'!B59:D59</f>
        <v>1.1000000000000001</v>
      </c>
      <c r="C66" s="211"/>
      <c r="D66" s="211"/>
      <c r="E66" s="8" t="s">
        <v>20</v>
      </c>
      <c r="F66" s="47" t="s">
        <v>37</v>
      </c>
      <c r="G66" s="212">
        <f>'Lohnzahlung Student'!G59:I59</f>
        <v>4500</v>
      </c>
      <c r="H66" s="212"/>
      <c r="I66" s="212"/>
      <c r="J66" s="11" t="s">
        <v>18</v>
      </c>
      <c r="K66" s="167">
        <f>INT((G66/100*B66)*1.19)</f>
        <v>58</v>
      </c>
      <c r="L66" s="167"/>
      <c r="M66" s="167"/>
      <c r="N66" s="167"/>
      <c r="O66" s="167"/>
      <c r="P66" s="10"/>
      <c r="Q66" s="107" t="s">
        <v>128</v>
      </c>
      <c r="R66" s="108"/>
      <c r="S66" s="108"/>
      <c r="T66" s="108"/>
      <c r="U66" s="108"/>
      <c r="W66" t="s">
        <v>53</v>
      </c>
    </row>
    <row r="67" spans="1:23" ht="15" customHeight="1" x14ac:dyDescent="0.2">
      <c r="A67" s="20" t="s">
        <v>22</v>
      </c>
      <c r="B67" s="183">
        <v>0.83350000000000002</v>
      </c>
      <c r="C67" s="183"/>
      <c r="D67" s="183"/>
      <c r="E67" s="8" t="s">
        <v>20</v>
      </c>
      <c r="F67" s="47" t="s">
        <v>37</v>
      </c>
      <c r="G67" s="212">
        <f>'Lohnzahlung Student'!G60:I60</f>
        <v>4500</v>
      </c>
      <c r="H67" s="212"/>
      <c r="I67" s="212"/>
      <c r="J67" s="11" t="s">
        <v>18</v>
      </c>
      <c r="K67" s="167">
        <f>INT((G67/100*B67)*1.19)</f>
        <v>44</v>
      </c>
      <c r="L67" s="167"/>
      <c r="M67" s="167"/>
      <c r="N67" s="167"/>
      <c r="O67" s="167"/>
      <c r="P67" s="10"/>
      <c r="Q67" s="107" t="s">
        <v>128</v>
      </c>
      <c r="R67" s="108"/>
      <c r="S67" s="108"/>
      <c r="T67" s="108"/>
      <c r="U67" s="108"/>
    </row>
    <row r="68" spans="1:23" ht="15" customHeight="1" x14ac:dyDescent="0.2">
      <c r="A68" s="20" t="s">
        <v>23</v>
      </c>
      <c r="B68" s="183">
        <v>0.35</v>
      </c>
      <c r="C68" s="183"/>
      <c r="D68" s="183"/>
      <c r="E68" s="8" t="s">
        <v>20</v>
      </c>
      <c r="F68" s="47" t="s">
        <v>37</v>
      </c>
      <c r="G68" s="212">
        <f>'Lohnzahlung Student'!G61:I61</f>
        <v>4500</v>
      </c>
      <c r="H68" s="212"/>
      <c r="I68" s="212"/>
      <c r="J68" s="11" t="s">
        <v>18</v>
      </c>
      <c r="K68" s="167">
        <f>INT((G68/100*B68)*1.19)</f>
        <v>18</v>
      </c>
      <c r="L68" s="167"/>
      <c r="M68" s="167"/>
      <c r="N68" s="167"/>
      <c r="O68" s="167"/>
      <c r="P68" s="10"/>
      <c r="Q68" s="107" t="s">
        <v>128</v>
      </c>
      <c r="R68" s="108"/>
      <c r="S68" s="108"/>
      <c r="T68" s="108"/>
      <c r="U68" s="108"/>
    </row>
    <row r="69" spans="1:23" ht="15" customHeight="1" x14ac:dyDescent="0.2">
      <c r="A69" s="20" t="s">
        <v>24</v>
      </c>
      <c r="B69" s="183">
        <v>12.88</v>
      </c>
      <c r="C69" s="183"/>
      <c r="D69" s="183"/>
      <c r="E69" s="8" t="s">
        <v>20</v>
      </c>
      <c r="F69" s="48" t="s">
        <v>37</v>
      </c>
      <c r="G69" s="212">
        <f>'Lohnzahlung Student'!G62:I62</f>
        <v>-20595</v>
      </c>
      <c r="H69" s="212"/>
      <c r="I69" s="212"/>
      <c r="J69" s="11" t="s">
        <v>18</v>
      </c>
      <c r="K69" s="163">
        <f>INT((G69/100*B69)*1.19)</f>
        <v>-3157</v>
      </c>
      <c r="L69" s="163"/>
      <c r="M69" s="163"/>
      <c r="N69" s="163"/>
      <c r="O69" s="163"/>
      <c r="P69" s="10"/>
      <c r="Q69" s="107" t="str">
        <f>Q61</f>
        <v>=[Grundbedarfssicherung 2) + Ausbildungsentschädigung - Koordinationsabzug PK Ihres Betriebs] x %-Beitrag Ihres Betriebs x Aufwertungsfaktor</v>
      </c>
    </row>
    <row r="70" spans="1:23" ht="15" customHeight="1" x14ac:dyDescent="0.2">
      <c r="A70" s="19" t="s">
        <v>25</v>
      </c>
      <c r="B70" s="19"/>
      <c r="C70" s="19"/>
      <c r="D70" s="19"/>
      <c r="E70" s="19"/>
      <c r="F70" s="19"/>
      <c r="G70" s="29"/>
      <c r="H70" s="19"/>
      <c r="I70" s="19"/>
      <c r="J70" s="19" t="s">
        <v>18</v>
      </c>
      <c r="K70" s="172">
        <f>SUM(K65:O69)</f>
        <v>-2754</v>
      </c>
      <c r="L70" s="173"/>
      <c r="M70" s="173"/>
      <c r="N70" s="173"/>
      <c r="O70" s="173"/>
      <c r="P70" s="10"/>
      <c r="Q70" s="49" t="s">
        <v>125</v>
      </c>
      <c r="R70" s="39"/>
    </row>
    <row r="71" spans="1:23" ht="6" customHeight="1" x14ac:dyDescent="0.2">
      <c r="A71" s="11"/>
      <c r="B71" s="11"/>
      <c r="C71" s="11"/>
      <c r="D71" s="11"/>
      <c r="E71" s="11"/>
      <c r="F71" s="11"/>
      <c r="G71" s="11"/>
      <c r="H71" s="11"/>
      <c r="I71" s="11"/>
      <c r="J71" s="11"/>
      <c r="K71" s="55"/>
      <c r="L71" s="55"/>
      <c r="M71" s="55"/>
      <c r="N71" s="55"/>
      <c r="O71" s="55"/>
      <c r="Q71" s="51"/>
    </row>
    <row r="72" spans="1:23" ht="15" customHeight="1" x14ac:dyDescent="0.2">
      <c r="A72" s="9" t="s">
        <v>56</v>
      </c>
      <c r="B72" s="9"/>
      <c r="C72" s="9"/>
      <c r="D72" s="9"/>
      <c r="E72" s="9"/>
      <c r="F72" s="9"/>
      <c r="G72" s="9"/>
      <c r="H72" s="9"/>
      <c r="I72" s="9"/>
      <c r="J72" s="19" t="s">
        <v>18</v>
      </c>
      <c r="K72" s="172">
        <f>INT(L53+K62+K70)</f>
        <v>-19515</v>
      </c>
      <c r="L72" s="172"/>
      <c r="M72" s="172"/>
      <c r="N72" s="172"/>
      <c r="O72" s="172"/>
      <c r="P72" s="10"/>
      <c r="Q72" s="49" t="s">
        <v>123</v>
      </c>
      <c r="R72" s="86"/>
      <c r="S72" s="86"/>
      <c r="T72" s="86"/>
    </row>
    <row r="73" spans="1:23" ht="3.75" customHeight="1" x14ac:dyDescent="0.2">
      <c r="A73" s="11"/>
      <c r="B73" s="11"/>
      <c r="C73" s="11"/>
      <c r="D73" s="11"/>
      <c r="E73" s="11"/>
      <c r="F73" s="11"/>
      <c r="G73" s="11"/>
      <c r="H73" s="11"/>
      <c r="I73" s="11"/>
      <c r="J73" s="11"/>
      <c r="K73" s="55"/>
      <c r="L73" s="55"/>
      <c r="M73" s="55"/>
      <c r="N73" s="55"/>
      <c r="O73" s="55"/>
      <c r="Q73" s="51"/>
      <c r="R73" s="86"/>
      <c r="S73" s="86"/>
      <c r="T73" s="86"/>
    </row>
    <row r="74" spans="1:23" ht="15" customHeight="1" x14ac:dyDescent="0.2">
      <c r="A74" s="19" t="s">
        <v>39</v>
      </c>
      <c r="B74" s="11"/>
      <c r="C74" s="11"/>
      <c r="D74" s="11"/>
      <c r="E74" s="11"/>
      <c r="F74" s="11"/>
      <c r="G74" s="11"/>
      <c r="H74" s="11"/>
      <c r="I74" s="11"/>
      <c r="J74" s="19" t="s">
        <v>18</v>
      </c>
      <c r="K74" s="215">
        <f>K72/2</f>
        <v>-9757.5</v>
      </c>
      <c r="L74" s="216"/>
      <c r="M74" s="216"/>
      <c r="N74" s="216"/>
      <c r="O74" s="216"/>
      <c r="Q74" s="51"/>
    </row>
    <row r="75" spans="1:23" ht="15" customHeight="1" x14ac:dyDescent="0.2">
      <c r="A75" s="19"/>
      <c r="B75" s="19"/>
      <c r="C75" s="215"/>
      <c r="D75" s="216"/>
      <c r="E75" s="216"/>
      <c r="F75" s="216"/>
      <c r="G75" s="19"/>
      <c r="H75" s="19"/>
      <c r="I75" s="19"/>
      <c r="J75" s="19"/>
      <c r="K75" s="215"/>
      <c r="L75" s="216"/>
      <c r="M75" s="216"/>
      <c r="N75" s="216"/>
      <c r="O75" s="216"/>
      <c r="Q75" s="50"/>
      <c r="R75" s="8"/>
      <c r="S75" s="8"/>
      <c r="T75" s="8"/>
    </row>
    <row r="76" spans="1:23" ht="15" customHeight="1" x14ac:dyDescent="0.2">
      <c r="A76" s="58" t="s">
        <v>42</v>
      </c>
      <c r="B76" s="60"/>
      <c r="C76" s="60"/>
      <c r="D76" s="60"/>
      <c r="E76" s="60"/>
      <c r="F76" s="60"/>
      <c r="G76" s="60"/>
      <c r="H76" s="60"/>
      <c r="I76" s="60"/>
      <c r="J76" s="60"/>
      <c r="K76" s="61"/>
      <c r="L76" s="61"/>
      <c r="M76" s="61"/>
      <c r="N76" s="61"/>
      <c r="O76" s="55"/>
      <c r="Q76" s="51"/>
      <c r="V76" t="s">
        <v>53</v>
      </c>
    </row>
    <row r="77" spans="1:23" ht="12.95" customHeight="1" x14ac:dyDescent="0.2"/>
    <row r="78" spans="1:23" ht="12.95" customHeight="1" x14ac:dyDescent="0.2">
      <c r="A78" s="89" t="s">
        <v>57</v>
      </c>
      <c r="B78" s="86"/>
      <c r="C78" s="86"/>
      <c r="D78" s="86"/>
      <c r="E78" s="86"/>
      <c r="F78" s="86"/>
      <c r="G78" s="86"/>
      <c r="H78" s="86"/>
      <c r="I78" s="86"/>
      <c r="J78" s="86"/>
      <c r="K78" s="86"/>
      <c r="L78" s="86"/>
      <c r="M78" s="86"/>
      <c r="N78" s="86"/>
      <c r="O78" s="86"/>
    </row>
    <row r="79" spans="1:23" ht="12.95" customHeight="1" x14ac:dyDescent="0.2">
      <c r="A79" s="89" t="s">
        <v>63</v>
      </c>
      <c r="B79" s="86"/>
      <c r="C79" s="86"/>
      <c r="D79" s="86"/>
      <c r="E79" s="86"/>
      <c r="F79" s="86"/>
      <c r="G79" s="86"/>
      <c r="H79" s="86"/>
      <c r="I79" s="86"/>
      <c r="J79" s="89"/>
      <c r="K79" s="86"/>
      <c r="L79" s="218"/>
      <c r="M79" s="219"/>
      <c r="N79" s="219"/>
      <c r="O79" s="219"/>
      <c r="T79" t="s">
        <v>53</v>
      </c>
    </row>
    <row r="80" spans="1:23" ht="12.95" customHeight="1" x14ac:dyDescent="0.2">
      <c r="A80" s="89"/>
      <c r="B80" s="86"/>
      <c r="C80" s="86"/>
      <c r="D80" s="86"/>
      <c r="E80" s="86"/>
      <c r="F80" s="86"/>
      <c r="G80" s="86"/>
      <c r="H80" s="86"/>
      <c r="I80" s="86"/>
      <c r="J80" s="89"/>
      <c r="K80" s="86"/>
      <c r="L80" s="218"/>
      <c r="M80" s="219"/>
      <c r="N80" s="219"/>
      <c r="O80" s="219"/>
    </row>
    <row r="81" spans="1:16" ht="12.95" customHeight="1" x14ac:dyDescent="0.2"/>
    <row r="82" spans="1:16" ht="12.95" customHeight="1" x14ac:dyDescent="0.2"/>
    <row r="83" spans="1:16" ht="12.95" customHeight="1" x14ac:dyDescent="0.2"/>
    <row r="84" spans="1:16" ht="12.95" customHeight="1" x14ac:dyDescent="0.2"/>
    <row r="85" spans="1:16" ht="7.5" customHeight="1" x14ac:dyDescent="0.2"/>
    <row r="86" spans="1:16" ht="12.95" customHeight="1" x14ac:dyDescent="0.2"/>
    <row r="87" spans="1:16" ht="12.95" customHeight="1" x14ac:dyDescent="0.2">
      <c r="A87" s="19"/>
      <c r="B87" s="9"/>
      <c r="C87" s="9"/>
      <c r="D87" s="9"/>
      <c r="E87" s="9"/>
      <c r="F87" s="9"/>
      <c r="G87" s="9"/>
      <c r="H87" s="9"/>
      <c r="I87" s="9"/>
      <c r="J87" s="19"/>
      <c r="K87" s="52"/>
      <c r="L87" s="53"/>
      <c r="M87" s="53"/>
      <c r="N87" s="53"/>
      <c r="O87" s="53"/>
      <c r="P87" s="10"/>
    </row>
    <row r="88" spans="1:16" ht="12.95" customHeight="1" x14ac:dyDescent="0.2">
      <c r="P88" s="10"/>
    </row>
    <row r="89" spans="1:16" ht="15" customHeight="1" x14ac:dyDescent="0.2">
      <c r="P89" s="10"/>
    </row>
    <row r="90" spans="1:16" x14ac:dyDescent="0.2">
      <c r="A90" s="5"/>
      <c r="B90" s="5"/>
      <c r="C90" s="5"/>
      <c r="D90" s="5"/>
      <c r="E90" s="5"/>
      <c r="F90" s="5"/>
      <c r="G90" s="5"/>
      <c r="H90" s="5"/>
      <c r="I90" s="5"/>
      <c r="J90" s="5"/>
      <c r="K90" s="5"/>
      <c r="L90" s="5"/>
    </row>
    <row r="91" spans="1:16" x14ac:dyDescent="0.2">
      <c r="A91" s="5"/>
      <c r="B91" s="5"/>
      <c r="C91" s="5"/>
      <c r="D91" s="5"/>
      <c r="E91" s="5"/>
      <c r="F91" s="5"/>
      <c r="G91" s="5"/>
      <c r="H91" s="5"/>
      <c r="I91" s="5"/>
      <c r="J91" s="5"/>
      <c r="K91" s="5"/>
      <c r="L91" s="5"/>
    </row>
    <row r="92" spans="1:16" x14ac:dyDescent="0.2">
      <c r="A92" s="5"/>
      <c r="B92" s="5"/>
      <c r="C92" s="5"/>
      <c r="D92" s="5"/>
      <c r="E92" s="5"/>
      <c r="F92" s="5"/>
      <c r="G92" s="5"/>
      <c r="H92" s="5"/>
      <c r="I92" s="5"/>
      <c r="J92" s="5"/>
      <c r="K92" s="5"/>
      <c r="L92" s="5"/>
    </row>
    <row r="93" spans="1:16" x14ac:dyDescent="0.2">
      <c r="A93" s="5"/>
      <c r="B93" s="5"/>
      <c r="C93" s="5"/>
      <c r="D93" s="5"/>
      <c r="E93" s="5"/>
      <c r="F93" s="5"/>
      <c r="G93" s="5"/>
      <c r="H93" s="5"/>
      <c r="I93" s="5"/>
      <c r="J93" s="5"/>
      <c r="K93" s="5"/>
      <c r="L93" s="5"/>
    </row>
    <row r="94" spans="1:16" x14ac:dyDescent="0.2">
      <c r="A94" s="5"/>
      <c r="B94" s="5"/>
      <c r="C94" s="5"/>
      <c r="D94" s="5"/>
      <c r="E94" s="5"/>
      <c r="F94" s="5"/>
      <c r="G94" s="5"/>
      <c r="H94" s="5"/>
      <c r="I94" s="5"/>
      <c r="J94" s="5"/>
      <c r="K94" s="5"/>
      <c r="L94" s="5"/>
    </row>
    <row r="95" spans="1:16" x14ac:dyDescent="0.2">
      <c r="A95" s="5"/>
      <c r="B95" s="5"/>
      <c r="C95" s="5"/>
      <c r="D95" s="5"/>
      <c r="E95" s="5"/>
      <c r="F95" s="5"/>
      <c r="G95" s="5"/>
      <c r="H95" s="5"/>
      <c r="I95" s="5"/>
      <c r="J95" s="5"/>
      <c r="K95" s="5"/>
      <c r="L95" s="5"/>
    </row>
    <row r="96" spans="1:16" x14ac:dyDescent="0.2">
      <c r="A96" s="5"/>
      <c r="B96" s="5"/>
      <c r="C96" s="5"/>
      <c r="D96" s="5"/>
      <c r="E96" s="5"/>
      <c r="F96" s="5"/>
      <c r="G96" s="5"/>
      <c r="H96" s="5"/>
      <c r="I96" s="5"/>
      <c r="J96" s="5"/>
      <c r="K96" s="5"/>
      <c r="L96" s="5"/>
    </row>
    <row r="97" spans="1:12" x14ac:dyDescent="0.2">
      <c r="A97" s="5"/>
      <c r="B97" s="5"/>
      <c r="C97" s="5"/>
      <c r="D97" s="5"/>
      <c r="E97" s="5"/>
      <c r="F97" s="5"/>
      <c r="G97" s="5"/>
      <c r="H97" s="5"/>
      <c r="I97" s="5"/>
      <c r="J97" s="5"/>
      <c r="K97" s="5"/>
      <c r="L97" s="5"/>
    </row>
    <row r="98" spans="1:12" x14ac:dyDescent="0.2">
      <c r="A98" s="5"/>
      <c r="B98" s="5"/>
      <c r="C98" s="5"/>
      <c r="D98" s="5"/>
      <c r="E98" s="5"/>
      <c r="F98" s="5"/>
      <c r="G98" s="5"/>
      <c r="H98" s="5"/>
      <c r="I98" s="5"/>
      <c r="J98" s="5"/>
      <c r="K98" s="5"/>
      <c r="L98" s="5"/>
    </row>
    <row r="99" spans="1:12" x14ac:dyDescent="0.2">
      <c r="A99" s="5"/>
      <c r="B99" s="5"/>
      <c r="C99" s="5"/>
      <c r="D99" s="5"/>
      <c r="E99" s="5"/>
      <c r="F99" s="5"/>
      <c r="G99" s="5"/>
      <c r="H99" s="5"/>
      <c r="I99" s="5"/>
      <c r="J99" s="5"/>
      <c r="K99" s="5"/>
      <c r="L99" s="5"/>
    </row>
    <row r="100" spans="1:12" x14ac:dyDescent="0.2">
      <c r="A100" s="5"/>
      <c r="B100" s="5"/>
      <c r="C100" s="5"/>
      <c r="D100" s="5"/>
      <c r="E100" s="5"/>
      <c r="F100" s="5"/>
      <c r="G100" s="5"/>
      <c r="H100" s="5"/>
      <c r="I100" s="5"/>
      <c r="J100" s="5"/>
      <c r="K100" s="5"/>
      <c r="L100" s="5"/>
    </row>
    <row r="101" spans="1:12" x14ac:dyDescent="0.2">
      <c r="A101" s="5"/>
      <c r="B101" s="5"/>
      <c r="C101" s="5"/>
      <c r="D101" s="5"/>
      <c r="E101" s="5"/>
      <c r="F101" s="5"/>
      <c r="G101" s="5"/>
      <c r="H101" s="5"/>
      <c r="I101" s="5"/>
      <c r="J101" s="5"/>
      <c r="K101" s="5"/>
      <c r="L101" s="5"/>
    </row>
    <row r="102" spans="1:12" x14ac:dyDescent="0.2">
      <c r="A102" s="5"/>
      <c r="B102" s="5"/>
      <c r="C102" s="5"/>
      <c r="D102" s="5"/>
      <c r="E102" s="5"/>
      <c r="F102" s="5"/>
      <c r="G102" s="5"/>
      <c r="H102" s="5"/>
      <c r="I102" s="5"/>
      <c r="J102" s="5"/>
      <c r="K102" s="5"/>
      <c r="L102" s="5"/>
    </row>
    <row r="103" spans="1:12" x14ac:dyDescent="0.2">
      <c r="A103" s="5"/>
      <c r="B103" s="5"/>
      <c r="C103" s="5"/>
      <c r="D103" s="5"/>
      <c r="E103" s="5"/>
      <c r="F103" s="5"/>
      <c r="G103" s="5"/>
      <c r="H103" s="5"/>
      <c r="I103" s="5"/>
      <c r="J103" s="5"/>
      <c r="K103" s="5"/>
      <c r="L103" s="5"/>
    </row>
    <row r="104" spans="1:12" x14ac:dyDescent="0.2">
      <c r="A104" s="5"/>
      <c r="B104" s="5"/>
      <c r="C104" s="5"/>
      <c r="D104" s="5"/>
      <c r="E104" s="5"/>
      <c r="F104" s="5"/>
      <c r="G104" s="5"/>
      <c r="H104" s="5"/>
      <c r="I104" s="5"/>
      <c r="J104" s="5"/>
      <c r="K104" s="5"/>
      <c r="L104" s="5"/>
    </row>
    <row r="105" spans="1:12" x14ac:dyDescent="0.2">
      <c r="A105" s="5"/>
      <c r="B105" s="5"/>
      <c r="C105" s="5"/>
      <c r="D105" s="5"/>
      <c r="E105" s="5"/>
      <c r="F105" s="5"/>
      <c r="G105" s="5"/>
      <c r="H105" s="5"/>
      <c r="I105" s="5"/>
      <c r="J105" s="5"/>
      <c r="K105" s="5"/>
      <c r="L105" s="5"/>
    </row>
    <row r="106" spans="1:12" x14ac:dyDescent="0.2">
      <c r="A106" s="5"/>
      <c r="B106" s="5"/>
      <c r="C106" s="5"/>
      <c r="D106" s="5"/>
      <c r="E106" s="5"/>
      <c r="F106" s="5"/>
      <c r="G106" s="5"/>
      <c r="H106" s="5"/>
      <c r="I106" s="5"/>
      <c r="J106" s="5"/>
      <c r="K106" s="5"/>
      <c r="L106" s="5"/>
    </row>
    <row r="107" spans="1:12" x14ac:dyDescent="0.2">
      <c r="A107" s="5"/>
      <c r="B107" s="5"/>
      <c r="C107" s="5"/>
      <c r="D107" s="5"/>
      <c r="E107" s="5"/>
      <c r="F107" s="5"/>
      <c r="G107" s="5"/>
      <c r="H107" s="5"/>
      <c r="I107" s="5"/>
      <c r="J107" s="5"/>
      <c r="K107" s="5"/>
      <c r="L107" s="5"/>
    </row>
    <row r="108" spans="1:12" x14ac:dyDescent="0.2">
      <c r="A108" s="5"/>
      <c r="B108" s="5"/>
      <c r="C108" s="5"/>
      <c r="D108" s="5"/>
      <c r="E108" s="5"/>
      <c r="F108" s="5"/>
      <c r="G108" s="5"/>
      <c r="H108" s="5"/>
      <c r="I108" s="5"/>
      <c r="J108" s="5"/>
      <c r="K108" s="5"/>
      <c r="L108" s="5"/>
    </row>
    <row r="109" spans="1:12" x14ac:dyDescent="0.2">
      <c r="A109" s="5"/>
      <c r="B109" s="5"/>
      <c r="C109" s="5"/>
      <c r="D109" s="5"/>
      <c r="E109" s="5"/>
      <c r="F109" s="5"/>
      <c r="G109" s="5"/>
      <c r="H109" s="5"/>
      <c r="I109" s="5"/>
      <c r="J109" s="5"/>
      <c r="K109" s="5"/>
      <c r="L109" s="5"/>
    </row>
    <row r="110" spans="1:12" x14ac:dyDescent="0.2">
      <c r="A110" s="5"/>
      <c r="B110" s="5"/>
      <c r="C110" s="5"/>
      <c r="D110" s="5"/>
      <c r="E110" s="5"/>
      <c r="F110" s="5"/>
      <c r="G110" s="5"/>
      <c r="H110" s="5"/>
      <c r="I110" s="5"/>
      <c r="J110" s="5"/>
      <c r="K110" s="5"/>
      <c r="L110" s="5"/>
    </row>
    <row r="111" spans="1:12" x14ac:dyDescent="0.2">
      <c r="A111" s="5"/>
      <c r="B111" s="5"/>
      <c r="C111" s="5"/>
      <c r="D111" s="5"/>
      <c r="E111" s="5"/>
      <c r="F111" s="5"/>
      <c r="G111" s="5"/>
      <c r="H111" s="5"/>
      <c r="I111" s="5"/>
      <c r="J111" s="5"/>
      <c r="K111" s="5"/>
      <c r="L111" s="5"/>
    </row>
    <row r="112" spans="1:12" x14ac:dyDescent="0.2">
      <c r="A112" s="5"/>
      <c r="B112" s="5"/>
      <c r="C112" s="5"/>
      <c r="D112" s="5"/>
      <c r="E112" s="5"/>
      <c r="F112" s="5"/>
      <c r="G112" s="5"/>
      <c r="H112" s="5"/>
      <c r="I112" s="5"/>
      <c r="J112" s="5"/>
      <c r="K112" s="5"/>
      <c r="L112" s="5"/>
    </row>
    <row r="113" spans="1:12" x14ac:dyDescent="0.2">
      <c r="A113" s="5"/>
      <c r="B113" s="5"/>
      <c r="C113" s="5"/>
      <c r="D113" s="5"/>
      <c r="E113" s="5"/>
      <c r="F113" s="5"/>
      <c r="G113" s="5"/>
      <c r="H113" s="5"/>
      <c r="I113" s="5"/>
      <c r="J113" s="5"/>
      <c r="K113" s="5"/>
      <c r="L113" s="5"/>
    </row>
    <row r="114" spans="1:12" x14ac:dyDescent="0.2">
      <c r="A114" s="5"/>
      <c r="B114" s="5"/>
      <c r="C114" s="5"/>
      <c r="D114" s="5"/>
      <c r="E114" s="5"/>
      <c r="F114" s="5"/>
      <c r="G114" s="5"/>
      <c r="H114" s="5"/>
      <c r="I114" s="5"/>
      <c r="J114" s="5"/>
      <c r="K114" s="5"/>
      <c r="L114" s="5"/>
    </row>
    <row r="115" spans="1:12" x14ac:dyDescent="0.2">
      <c r="A115" s="5"/>
      <c r="B115" s="5"/>
      <c r="C115" s="5"/>
      <c r="D115" s="5"/>
      <c r="E115" s="5"/>
      <c r="F115" s="5"/>
      <c r="G115" s="5"/>
      <c r="H115" s="5"/>
      <c r="I115" s="5"/>
      <c r="J115" s="5"/>
      <c r="K115" s="5"/>
      <c r="L115" s="5"/>
    </row>
    <row r="116" spans="1:12" x14ac:dyDescent="0.2">
      <c r="A116" s="5"/>
      <c r="B116" s="5"/>
      <c r="C116" s="5"/>
      <c r="D116" s="5"/>
      <c r="E116" s="5"/>
      <c r="F116" s="5"/>
      <c r="G116" s="5"/>
      <c r="H116" s="5"/>
      <c r="I116" s="5"/>
      <c r="J116" s="5"/>
      <c r="K116" s="5"/>
      <c r="L116" s="5"/>
    </row>
    <row r="117" spans="1:12" x14ac:dyDescent="0.2">
      <c r="A117" s="5"/>
      <c r="B117" s="5"/>
      <c r="C117" s="5"/>
      <c r="D117" s="5"/>
      <c r="E117" s="5"/>
      <c r="F117" s="5"/>
      <c r="G117" s="5"/>
      <c r="H117" s="5"/>
      <c r="I117" s="5"/>
      <c r="J117" s="5"/>
      <c r="K117" s="5"/>
      <c r="L117" s="5"/>
    </row>
    <row r="118" spans="1:12" x14ac:dyDescent="0.2">
      <c r="A118" s="5"/>
      <c r="B118" s="5"/>
      <c r="C118" s="5"/>
      <c r="D118" s="5"/>
      <c r="E118" s="5"/>
      <c r="F118" s="5"/>
      <c r="G118" s="5"/>
      <c r="H118" s="5"/>
      <c r="I118" s="5"/>
      <c r="J118" s="5"/>
      <c r="K118" s="5"/>
      <c r="L118" s="5"/>
    </row>
    <row r="119" spans="1:12" x14ac:dyDescent="0.2">
      <c r="A119" s="5"/>
      <c r="B119" s="5"/>
      <c r="C119" s="5"/>
      <c r="D119" s="5"/>
      <c r="E119" s="5"/>
      <c r="F119" s="5"/>
      <c r="G119" s="5"/>
      <c r="H119" s="5"/>
      <c r="I119" s="5"/>
      <c r="J119" s="5"/>
      <c r="K119" s="5"/>
      <c r="L119" s="5"/>
    </row>
    <row r="120" spans="1:12" x14ac:dyDescent="0.2">
      <c r="A120" s="5"/>
      <c r="B120" s="5"/>
      <c r="C120" s="5"/>
      <c r="D120" s="5"/>
      <c r="E120" s="5"/>
      <c r="F120" s="5"/>
      <c r="G120" s="5"/>
      <c r="H120" s="5"/>
      <c r="I120" s="5"/>
      <c r="J120" s="5"/>
      <c r="K120" s="5"/>
      <c r="L120" s="5"/>
    </row>
    <row r="121" spans="1:12" x14ac:dyDescent="0.2">
      <c r="A121" s="5"/>
      <c r="B121" s="5"/>
      <c r="C121" s="5"/>
      <c r="D121" s="5"/>
      <c r="E121" s="5"/>
      <c r="F121" s="5"/>
      <c r="G121" s="5"/>
      <c r="H121" s="5"/>
      <c r="I121" s="5"/>
      <c r="J121" s="5"/>
      <c r="K121" s="5"/>
      <c r="L121" s="5"/>
    </row>
    <row r="122" spans="1:12" x14ac:dyDescent="0.2">
      <c r="A122" s="5"/>
      <c r="B122" s="5"/>
      <c r="C122" s="5"/>
      <c r="D122" s="5"/>
      <c r="E122" s="5"/>
      <c r="F122" s="5"/>
      <c r="G122" s="5"/>
      <c r="H122" s="5"/>
      <c r="I122" s="5"/>
      <c r="J122" s="5"/>
      <c r="K122" s="5"/>
      <c r="L122" s="5"/>
    </row>
  </sheetData>
  <mergeCells count="96">
    <mergeCell ref="F2:P2"/>
    <mergeCell ref="F3:P3"/>
    <mergeCell ref="F4:P4"/>
    <mergeCell ref="K48:O48"/>
    <mergeCell ref="C49:F49"/>
    <mergeCell ref="K49:O49"/>
    <mergeCell ref="C41:F41"/>
    <mergeCell ref="K41:O41"/>
    <mergeCell ref="C42:F42"/>
    <mergeCell ref="K42:O42"/>
    <mergeCell ref="C34:F34"/>
    <mergeCell ref="K34:O34"/>
    <mergeCell ref="C43:F43"/>
    <mergeCell ref="K43:O43"/>
    <mergeCell ref="B38:F38"/>
    <mergeCell ref="J38:O38"/>
    <mergeCell ref="B59:D59"/>
    <mergeCell ref="G59:I59"/>
    <mergeCell ref="K59:O59"/>
    <mergeCell ref="B60:D60"/>
    <mergeCell ref="G60:I60"/>
    <mergeCell ref="K60:O60"/>
    <mergeCell ref="K65:O65"/>
    <mergeCell ref="B61:D61"/>
    <mergeCell ref="G61:I61"/>
    <mergeCell ref="K61:O61"/>
    <mergeCell ref="K62:O62"/>
    <mergeCell ref="L80:O80"/>
    <mergeCell ref="K70:O70"/>
    <mergeCell ref="K72:O72"/>
    <mergeCell ref="K74:O74"/>
    <mergeCell ref="G67:I67"/>
    <mergeCell ref="G68:I68"/>
    <mergeCell ref="K68:O68"/>
    <mergeCell ref="L79:O79"/>
    <mergeCell ref="F1:P1"/>
    <mergeCell ref="C75:F75"/>
    <mergeCell ref="K75:O75"/>
    <mergeCell ref="B69:D69"/>
    <mergeCell ref="G69:I69"/>
    <mergeCell ref="K69:O69"/>
    <mergeCell ref="B66:D66"/>
    <mergeCell ref="G66:I66"/>
    <mergeCell ref="K66:O66"/>
    <mergeCell ref="B67:D67"/>
    <mergeCell ref="K67:O67"/>
    <mergeCell ref="B68:D68"/>
    <mergeCell ref="G64:I64"/>
    <mergeCell ref="K64:O64"/>
    <mergeCell ref="B65:D65"/>
    <mergeCell ref="G65:I65"/>
    <mergeCell ref="B57:D57"/>
    <mergeCell ref="G57:I57"/>
    <mergeCell ref="K57:O57"/>
    <mergeCell ref="B58:D58"/>
    <mergeCell ref="G58:I58"/>
    <mergeCell ref="K58:O58"/>
    <mergeCell ref="L53:O53"/>
    <mergeCell ref="G56:I56"/>
    <mergeCell ref="B45:F45"/>
    <mergeCell ref="J45:O45"/>
    <mergeCell ref="C46:F46"/>
    <mergeCell ref="K46:O46"/>
    <mergeCell ref="B54:F54"/>
    <mergeCell ref="C47:F47"/>
    <mergeCell ref="K47:O47"/>
    <mergeCell ref="C48:F48"/>
    <mergeCell ref="C50:F50"/>
    <mergeCell ref="K50:O50"/>
    <mergeCell ref="C51:F51"/>
    <mergeCell ref="K51:O51"/>
    <mergeCell ref="C39:F39"/>
    <mergeCell ref="K39:O39"/>
    <mergeCell ref="C40:F40"/>
    <mergeCell ref="K40:O40"/>
    <mergeCell ref="C35:F35"/>
    <mergeCell ref="K35:O35"/>
    <mergeCell ref="C37:F37"/>
    <mergeCell ref="K37:O37"/>
    <mergeCell ref="C36:F36"/>
    <mergeCell ref="K36:O36"/>
    <mergeCell ref="B31:F31"/>
    <mergeCell ref="J31:O31"/>
    <mergeCell ref="C32:F32"/>
    <mergeCell ref="K32:O32"/>
    <mergeCell ref="C33:F33"/>
    <mergeCell ref="K33:O33"/>
    <mergeCell ref="I7:O8"/>
    <mergeCell ref="B16:N16"/>
    <mergeCell ref="N20:O20"/>
    <mergeCell ref="D26:G26"/>
    <mergeCell ref="D28:G28"/>
    <mergeCell ref="K28:O28"/>
    <mergeCell ref="B14:N14"/>
    <mergeCell ref="B10:N10"/>
    <mergeCell ref="B12:N12"/>
  </mergeCells>
  <pageMargins left="0.51181102362204722" right="0.51181102362204722" top="0.78740157480314965" bottom="0.59055118110236227" header="0.31496062992125984" footer="0.31496062992125984"/>
  <pageSetup paperSize="9" scale="71" orientation="portrait" r:id="rId1"/>
  <headerFooter>
    <oddFooter>&amp;L&amp;9Version 02.2022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tabSelected="1" view="pageLayout" topLeftCell="A16" zoomScaleNormal="100" workbookViewId="0">
      <selection activeCell="B29" sqref="B29"/>
    </sheetView>
  </sheetViews>
  <sheetFormatPr baseColWidth="10" defaultRowHeight="15" x14ac:dyDescent="0.2"/>
  <cols>
    <col min="1" max="1" width="13.5546875" customWidth="1"/>
    <col min="3" max="3" width="14.33203125" customWidth="1"/>
    <col min="4" max="4" width="12.5546875" customWidth="1"/>
    <col min="5" max="5" width="20.44140625" customWidth="1"/>
    <col min="6" max="6" width="10" customWidth="1"/>
  </cols>
  <sheetData>
    <row r="1" spans="1:6" x14ac:dyDescent="0.2">
      <c r="D1" s="10" t="str">
        <f>'Lohnzahlung Student'!B1</f>
        <v xml:space="preserve">Arbeitgeber: </v>
      </c>
      <c r="E1" s="9" t="str">
        <f>'Lohnzahlung Student'!F1</f>
        <v>Name Betrieb</v>
      </c>
    </row>
    <row r="2" spans="1:6" x14ac:dyDescent="0.2">
      <c r="D2" s="10" t="str">
        <f>'Lohnzahlung Student'!B2</f>
        <v>Adresse:</v>
      </c>
      <c r="E2" s="10" t="str">
        <f>'Lohnzahlung Student'!F2</f>
        <v>Adresse Betrieb</v>
      </c>
    </row>
    <row r="3" spans="1:6" x14ac:dyDescent="0.2">
      <c r="D3" s="10"/>
      <c r="E3" s="10" t="str">
        <f>'Lohnzahlung Student'!F3</f>
        <v>PLZ Ortschaft</v>
      </c>
    </row>
    <row r="4" spans="1:6" x14ac:dyDescent="0.2">
      <c r="D4" s="10" t="str">
        <f>'Lohnzahlung Student'!B4</f>
        <v>Kontaktperson:</v>
      </c>
      <c r="E4" s="10" t="str">
        <f>'Lohnzahlung Student'!F4</f>
        <v>Personalverantwortliche/r</v>
      </c>
    </row>
    <row r="6" spans="1:6" ht="9.75" customHeight="1" x14ac:dyDescent="0.2"/>
    <row r="7" spans="1:6" ht="27" customHeight="1" x14ac:dyDescent="0.25">
      <c r="A7" s="112" t="s">
        <v>65</v>
      </c>
      <c r="B7" s="112"/>
      <c r="C7" s="112"/>
      <c r="D7" s="112"/>
      <c r="E7" s="112"/>
      <c r="F7" s="112"/>
    </row>
    <row r="8" spans="1:6" ht="4.5" customHeight="1" x14ac:dyDescent="0.2"/>
    <row r="9" spans="1:6" ht="18" x14ac:dyDescent="0.25">
      <c r="A9" s="146" t="s">
        <v>143</v>
      </c>
      <c r="B9" s="148"/>
      <c r="C9" s="146"/>
      <c r="D9" s="146"/>
      <c r="E9" s="146"/>
      <c r="F9" s="113"/>
    </row>
    <row r="10" spans="1:6" ht="21" customHeight="1" x14ac:dyDescent="0.2">
      <c r="A10" s="147" t="s">
        <v>142</v>
      </c>
      <c r="B10" s="147"/>
      <c r="C10" s="114"/>
      <c r="D10" s="114"/>
      <c r="E10" s="114"/>
      <c r="F10" s="114"/>
    </row>
    <row r="11" spans="1:6" ht="11.25" customHeight="1" x14ac:dyDescent="0.2"/>
    <row r="12" spans="1:6" ht="18" customHeight="1" x14ac:dyDescent="0.2">
      <c r="A12" s="5" t="s">
        <v>66</v>
      </c>
      <c r="B12" s="91" t="str">
        <f>'Lohnzahlung Student'!B10:N10</f>
        <v>Muster Martha</v>
      </c>
      <c r="C12" s="91"/>
      <c r="D12" s="91"/>
      <c r="E12" s="91"/>
      <c r="F12" s="91"/>
    </row>
    <row r="13" spans="1:6" ht="18" customHeight="1" x14ac:dyDescent="0.2">
      <c r="A13" s="5" t="s">
        <v>67</v>
      </c>
      <c r="B13" s="91" t="str">
        <f>'Lohnzahlung Student'!B12:N12</f>
        <v xml:space="preserve">Bahnhofstrasse </v>
      </c>
      <c r="C13" s="5"/>
      <c r="D13" s="5"/>
      <c r="E13" s="5"/>
      <c r="F13" s="5"/>
    </row>
    <row r="14" spans="1:6" ht="18" customHeight="1" x14ac:dyDescent="0.2">
      <c r="A14" s="5" t="str">
        <f>'Lohnzahlung Student'!A14</f>
        <v>PLZ / Ort</v>
      </c>
      <c r="B14" s="91" t="str">
        <f>'Lohnzahlung Student'!B14</f>
        <v>8500 Frauenfeld</v>
      </c>
      <c r="C14" s="5"/>
      <c r="D14" s="5"/>
      <c r="E14" s="5"/>
      <c r="F14" s="5"/>
    </row>
    <row r="15" spans="1:6" ht="5.25" customHeight="1" x14ac:dyDescent="0.2">
      <c r="A15" s="5"/>
      <c r="B15" s="5"/>
      <c r="C15" s="5"/>
      <c r="D15" s="5"/>
      <c r="E15" s="5"/>
      <c r="F15" s="5"/>
    </row>
    <row r="16" spans="1:6" ht="24" customHeight="1" x14ac:dyDescent="0.2">
      <c r="A16" s="5" t="s">
        <v>68</v>
      </c>
      <c r="B16" s="104">
        <f>'Lohnzahlung Student'!B16:N16</f>
        <v>33129</v>
      </c>
      <c r="C16" s="5"/>
      <c r="D16" s="5"/>
      <c r="E16" s="5"/>
      <c r="F16" s="5"/>
    </row>
    <row r="17" spans="1:6" ht="24" customHeight="1" x14ac:dyDescent="0.2">
      <c r="A17" s="5" t="s">
        <v>69</v>
      </c>
      <c r="B17" s="105"/>
      <c r="C17" s="103"/>
      <c r="D17" s="103"/>
      <c r="E17" s="99"/>
      <c r="F17" s="5"/>
    </row>
    <row r="18" spans="1:6" ht="27.75" customHeight="1" x14ac:dyDescent="0.2">
      <c r="A18" s="5" t="s">
        <v>70</v>
      </c>
      <c r="B18" s="102" t="s">
        <v>86</v>
      </c>
      <c r="C18" s="101" t="str">
        <f>'Lohnzahlung Student'!D28</f>
        <v>xx.09.2022</v>
      </c>
      <c r="D18" s="102" t="s">
        <v>85</v>
      </c>
      <c r="E18" s="101" t="str">
        <f>'Lohnzahlung Student'!K28</f>
        <v>xx.09.2025</v>
      </c>
      <c r="F18" s="5"/>
    </row>
    <row r="19" spans="1:6" x14ac:dyDescent="0.2">
      <c r="A19" s="5"/>
      <c r="B19" s="5"/>
      <c r="C19" s="5"/>
      <c r="D19" s="5"/>
      <c r="E19" s="98"/>
      <c r="F19" s="5"/>
    </row>
    <row r="20" spans="1:6" x14ac:dyDescent="0.2">
      <c r="A20" s="5" t="s">
        <v>71</v>
      </c>
      <c r="B20" s="5"/>
      <c r="C20" s="5"/>
      <c r="D20" s="5"/>
      <c r="E20" s="5"/>
      <c r="F20" s="5"/>
    </row>
    <row r="21" spans="1:6" ht="22.5" customHeight="1" x14ac:dyDescent="0.25">
      <c r="A21" s="97" t="s">
        <v>72</v>
      </c>
      <c r="B21" s="5"/>
      <c r="C21" s="5"/>
      <c r="D21" s="5"/>
      <c r="E21" s="5"/>
      <c r="F21" s="5"/>
    </row>
    <row r="22" spans="1:6" ht="12" customHeight="1" x14ac:dyDescent="0.2">
      <c r="A22" s="88" t="s">
        <v>148</v>
      </c>
      <c r="B22" s="226"/>
      <c r="C22" s="226"/>
      <c r="D22" s="226"/>
      <c r="E22" s="226"/>
      <c r="F22" s="5"/>
    </row>
    <row r="23" spans="1:6" ht="24" customHeight="1" x14ac:dyDescent="0.2">
      <c r="A23" s="5" t="s">
        <v>73</v>
      </c>
      <c r="B23" s="5"/>
      <c r="C23" s="5" t="str">
        <f>E1</f>
        <v>Name Betrieb</v>
      </c>
      <c r="D23" s="5"/>
      <c r="E23" s="5"/>
      <c r="F23" s="5"/>
    </row>
    <row r="24" spans="1:6" ht="24" customHeight="1" x14ac:dyDescent="0.2">
      <c r="A24" s="5" t="s">
        <v>74</v>
      </c>
      <c r="B24" s="5"/>
      <c r="C24" s="5" t="str">
        <f>B12</f>
        <v>Muster Martha</v>
      </c>
      <c r="D24" s="5"/>
      <c r="E24" s="5"/>
      <c r="F24" s="5"/>
    </row>
    <row r="25" spans="1:6" ht="24" customHeight="1" x14ac:dyDescent="0.2">
      <c r="A25" s="5" t="s">
        <v>103</v>
      </c>
      <c r="B25" s="5"/>
      <c r="C25" s="5"/>
      <c r="D25" s="130">
        <f>('Lohnzahlung Student'!L68)*12</f>
        <v>-16764</v>
      </c>
      <c r="E25" s="93"/>
      <c r="F25" s="5"/>
    </row>
    <row r="26" spans="1:6" ht="24" customHeight="1" x14ac:dyDescent="0.2">
      <c r="A26" s="127" t="s">
        <v>104</v>
      </c>
      <c r="B26" s="127"/>
      <c r="C26" s="5"/>
      <c r="D26" s="130">
        <f>'Lohnzahlung Student'!L68</f>
        <v>-1397</v>
      </c>
      <c r="E26" s="5" t="s">
        <v>75</v>
      </c>
      <c r="F26" s="39"/>
    </row>
    <row r="27" spans="1:6" ht="24" customHeight="1" x14ac:dyDescent="0.2">
      <c r="A27" s="5" t="s">
        <v>105</v>
      </c>
      <c r="B27" s="5"/>
      <c r="C27" s="5"/>
      <c r="D27" s="130">
        <v>1400</v>
      </c>
      <c r="E27" s="127" t="s">
        <v>106</v>
      </c>
      <c r="F27" s="39"/>
    </row>
    <row r="28" spans="1:6" ht="15.75" customHeight="1" x14ac:dyDescent="0.2">
      <c r="A28" s="5"/>
      <c r="B28" s="5"/>
      <c r="C28" s="5"/>
      <c r="D28" s="130">
        <v>1500</v>
      </c>
      <c r="E28" s="127" t="s">
        <v>108</v>
      </c>
      <c r="F28" s="39"/>
    </row>
    <row r="29" spans="1:6" ht="15.75" customHeight="1" x14ac:dyDescent="0.2">
      <c r="A29" s="5"/>
      <c r="B29" s="5"/>
      <c r="C29" s="5"/>
      <c r="D29" s="130">
        <v>1600</v>
      </c>
      <c r="E29" s="127" t="s">
        <v>107</v>
      </c>
      <c r="F29" s="39"/>
    </row>
    <row r="30" spans="1:6" ht="6.75" customHeight="1" x14ac:dyDescent="0.2">
      <c r="A30" s="5"/>
      <c r="B30" s="5"/>
      <c r="C30" s="5"/>
      <c r="D30" s="5"/>
      <c r="E30" s="5"/>
      <c r="F30" s="94"/>
    </row>
    <row r="31" spans="1:6" ht="27" customHeight="1" x14ac:dyDescent="0.2">
      <c r="A31" s="137" t="s">
        <v>124</v>
      </c>
      <c r="B31" s="149">
        <v>44316</v>
      </c>
      <c r="C31" s="137" t="str">
        <f>E3</f>
        <v>PLZ Ortschaft</v>
      </c>
      <c r="D31" s="222"/>
      <c r="E31" s="222"/>
      <c r="F31" s="5"/>
    </row>
    <row r="32" spans="1:6" ht="19.5" customHeight="1" x14ac:dyDescent="0.2">
      <c r="A32" s="5" t="s">
        <v>77</v>
      </c>
      <c r="B32" s="5"/>
      <c r="C32" s="5"/>
      <c r="D32" s="5"/>
      <c r="E32" s="5"/>
      <c r="F32" s="5"/>
    </row>
    <row r="33" spans="1:5" ht="49.5" customHeight="1" x14ac:dyDescent="0.2">
      <c r="A33" s="100"/>
      <c r="B33" s="100"/>
      <c r="C33" s="100"/>
      <c r="D33" s="100"/>
      <c r="E33" s="99"/>
    </row>
    <row r="34" spans="1:5" ht="19.5" customHeight="1" x14ac:dyDescent="0.2">
      <c r="A34" s="227" t="s">
        <v>149</v>
      </c>
      <c r="B34" s="227"/>
      <c r="C34" s="227"/>
      <c r="D34" s="227"/>
      <c r="E34" s="227"/>
    </row>
    <row r="35" spans="1:5" ht="16.5" customHeight="1" x14ac:dyDescent="0.2">
      <c r="A35" s="227"/>
      <c r="B35" s="227"/>
      <c r="C35" s="227"/>
      <c r="D35" s="227"/>
      <c r="E35" s="227"/>
    </row>
    <row r="36" spans="1:5" ht="43.5" customHeight="1" x14ac:dyDescent="0.2">
      <c r="A36" s="227"/>
      <c r="B36" s="227"/>
      <c r="C36" s="227"/>
      <c r="D36" s="227"/>
      <c r="E36" s="227"/>
    </row>
    <row r="37" spans="1:5" ht="23.25" customHeight="1" x14ac:dyDescent="0.2">
      <c r="A37" s="106" t="s">
        <v>78</v>
      </c>
    </row>
    <row r="38" spans="1:5" x14ac:dyDescent="0.2">
      <c r="A38" s="8" t="s">
        <v>80</v>
      </c>
    </row>
    <row r="39" spans="1:5" x14ac:dyDescent="0.2">
      <c r="A39" s="131" t="s">
        <v>117</v>
      </c>
    </row>
    <row r="40" spans="1:5" ht="15.75" customHeight="1" x14ac:dyDescent="0.2">
      <c r="A40" s="8" t="s">
        <v>79</v>
      </c>
    </row>
  </sheetData>
  <mergeCells count="2">
    <mergeCell ref="D31:E31"/>
    <mergeCell ref="A34:E36"/>
  </mergeCells>
  <pageMargins left="0.7" right="0.7" top="0.78740157499999996" bottom="0.78740157499999996" header="0.3" footer="0.3"/>
  <pageSetup paperSize="9" scale="96" orientation="portrait" r:id="rId1"/>
  <headerFooter>
    <oddFooter>&amp;L&amp;8Version 02.2022
ersetzt Version von 04.2021&amp;C&amp;8Amt für Gesundheit Kanton Thurgau, OdA GS Thurgau</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showGridLines="0" view="pageLayout" topLeftCell="A16" zoomScaleNormal="100" workbookViewId="0">
      <selection activeCell="G43" sqref="A41:G43"/>
    </sheetView>
  </sheetViews>
  <sheetFormatPr baseColWidth="10" defaultRowHeight="15" x14ac:dyDescent="0.2"/>
  <cols>
    <col min="1" max="1" width="2.33203125" customWidth="1"/>
    <col min="2" max="2" width="2.109375" customWidth="1"/>
    <col min="3" max="3" width="15" customWidth="1"/>
    <col min="4" max="4" width="14" customWidth="1"/>
    <col min="5" max="5" width="12" customWidth="1"/>
    <col min="6" max="6" width="10.5546875" customWidth="1"/>
    <col min="7" max="7" width="14.21875" customWidth="1"/>
    <col min="8" max="8" width="30.77734375" customWidth="1"/>
  </cols>
  <sheetData>
    <row r="1" spans="1:8" x14ac:dyDescent="0.2">
      <c r="E1" s="10" t="str">
        <f>'Lohnzahlung Student'!B1</f>
        <v xml:space="preserve">Arbeitgeber: </v>
      </c>
      <c r="F1" s="9" t="str">
        <f>'Lohnzahlung Student'!F1</f>
        <v>Name Betrieb</v>
      </c>
    </row>
    <row r="2" spans="1:8" x14ac:dyDescent="0.2">
      <c r="E2" s="10" t="str">
        <f>'Lohnzahlung Student'!B2</f>
        <v>Adresse:</v>
      </c>
      <c r="F2" s="10" t="str">
        <f>'Lohnzahlung Student'!F2</f>
        <v>Adresse Betrieb</v>
      </c>
    </row>
    <row r="3" spans="1:8" x14ac:dyDescent="0.2">
      <c r="E3" s="10"/>
      <c r="F3" s="10" t="str">
        <f>'Lohnzahlung Student'!F3</f>
        <v>PLZ Ortschaft</v>
      </c>
    </row>
    <row r="4" spans="1:8" x14ac:dyDescent="0.2">
      <c r="E4" s="10" t="str">
        <f>'Lohnzahlung Student'!B4</f>
        <v>Kontaktperson:</v>
      </c>
      <c r="F4" s="10" t="str">
        <f>'Lohnzahlung Student'!F4</f>
        <v>Personalverantwortliche/r</v>
      </c>
    </row>
    <row r="7" spans="1:8" ht="24.75" customHeight="1" x14ac:dyDescent="0.25">
      <c r="A7" s="119" t="s">
        <v>87</v>
      </c>
      <c r="D7" s="112"/>
      <c r="E7" s="112"/>
      <c r="F7" s="112"/>
      <c r="G7" s="112"/>
      <c r="H7" s="112"/>
    </row>
    <row r="8" spans="1:8" ht="0.75" customHeight="1" x14ac:dyDescent="0.2"/>
    <row r="9" spans="1:8" ht="18" x14ac:dyDescent="0.25">
      <c r="A9" s="148" t="s">
        <v>144</v>
      </c>
      <c r="B9" s="150"/>
      <c r="C9" s="150"/>
      <c r="D9" s="148"/>
      <c r="E9" s="148"/>
      <c r="F9" s="148"/>
      <c r="G9" s="148"/>
      <c r="H9" s="113"/>
    </row>
    <row r="10" spans="1:8" ht="12" customHeight="1" x14ac:dyDescent="0.2">
      <c r="A10" s="114"/>
      <c r="D10" s="114"/>
      <c r="E10" s="114"/>
      <c r="F10" s="114"/>
      <c r="G10" s="114"/>
      <c r="H10" s="114"/>
    </row>
    <row r="11" spans="1:8" ht="15.75" x14ac:dyDescent="0.25">
      <c r="A11" s="97" t="s">
        <v>88</v>
      </c>
    </row>
    <row r="12" spans="1:8" ht="18" customHeight="1" x14ac:dyDescent="0.2">
      <c r="A12" s="5" t="s">
        <v>89</v>
      </c>
      <c r="D12" s="91" t="str">
        <f>F1</f>
        <v>Name Betrieb</v>
      </c>
      <c r="E12" s="91"/>
      <c r="F12" s="91"/>
      <c r="G12" s="91"/>
      <c r="H12" s="91"/>
    </row>
    <row r="13" spans="1:8" ht="18" customHeight="1" x14ac:dyDescent="0.2">
      <c r="A13" s="5" t="s">
        <v>81</v>
      </c>
      <c r="D13" s="91" t="str">
        <f>F4</f>
        <v>Personalverantwortliche/r</v>
      </c>
      <c r="E13" s="91"/>
      <c r="F13" s="91"/>
      <c r="G13" s="91"/>
      <c r="H13" s="91"/>
    </row>
    <row r="14" spans="1:8" ht="18" customHeight="1" x14ac:dyDescent="0.2">
      <c r="A14" s="5" t="s">
        <v>67</v>
      </c>
      <c r="D14" s="91" t="str">
        <f>F2</f>
        <v>Adresse Betrieb</v>
      </c>
      <c r="E14" s="5"/>
      <c r="F14" s="5"/>
      <c r="G14" s="5"/>
      <c r="H14" s="5"/>
    </row>
    <row r="15" spans="1:8" ht="18" customHeight="1" x14ac:dyDescent="0.2">
      <c r="A15" s="5" t="str">
        <f>'Lohnzahlung Student'!A14</f>
        <v>PLZ / Ort</v>
      </c>
      <c r="D15" s="91" t="str">
        <f>F3</f>
        <v>PLZ Ortschaft</v>
      </c>
      <c r="E15" s="5"/>
      <c r="F15" s="5"/>
      <c r="G15" s="5"/>
      <c r="H15" s="5"/>
    </row>
    <row r="16" spans="1:8" ht="5.25" customHeight="1" x14ac:dyDescent="0.2">
      <c r="A16" s="5"/>
      <c r="D16" s="5"/>
      <c r="E16" s="5"/>
      <c r="F16" s="5"/>
      <c r="G16" s="5"/>
      <c r="H16" s="5"/>
    </row>
    <row r="17" spans="1:8" ht="21" customHeight="1" x14ac:dyDescent="0.25">
      <c r="A17" s="5" t="s">
        <v>90</v>
      </c>
      <c r="D17" s="120" t="s">
        <v>140</v>
      </c>
      <c r="E17" s="115"/>
      <c r="F17" s="115"/>
      <c r="G17" s="100"/>
      <c r="H17" s="144" t="s">
        <v>134</v>
      </c>
    </row>
    <row r="18" spans="1:8" ht="12.75" customHeight="1" x14ac:dyDescent="0.2">
      <c r="A18" s="5"/>
      <c r="D18" s="47"/>
      <c r="E18" s="5"/>
      <c r="F18" s="5"/>
      <c r="G18" s="5"/>
      <c r="H18" s="5"/>
    </row>
    <row r="19" spans="1:8" ht="5.25" customHeight="1" x14ac:dyDescent="0.2">
      <c r="A19" s="5"/>
      <c r="D19" s="5"/>
      <c r="E19" s="5"/>
      <c r="F19" s="5"/>
      <c r="G19" s="5"/>
      <c r="H19" s="5"/>
    </row>
    <row r="20" spans="1:8" ht="34.5" customHeight="1" x14ac:dyDescent="0.2">
      <c r="A20" s="116" t="s">
        <v>91</v>
      </c>
      <c r="D20" s="104"/>
      <c r="E20" s="5"/>
      <c r="F20" s="5"/>
      <c r="G20" s="5"/>
      <c r="H20" s="5"/>
    </row>
    <row r="21" spans="1:8" ht="18.75" customHeight="1" x14ac:dyDescent="0.2">
      <c r="A21" s="5" t="s">
        <v>92</v>
      </c>
      <c r="D21" s="105" t="str">
        <f>'Lohnzahlung Student'!B10</f>
        <v>Muster Martha</v>
      </c>
      <c r="E21" s="103"/>
      <c r="F21" s="103"/>
      <c r="G21" s="99"/>
      <c r="H21" s="5"/>
    </row>
    <row r="22" spans="1:8" ht="25.5" customHeight="1" x14ac:dyDescent="0.2">
      <c r="A22" s="5" t="s">
        <v>70</v>
      </c>
      <c r="D22" s="102" t="s">
        <v>86</v>
      </c>
      <c r="E22" s="101" t="str">
        <f>'Lohnzahlung Student'!D28</f>
        <v>xx.09.2022</v>
      </c>
      <c r="F22" s="102" t="s">
        <v>85</v>
      </c>
      <c r="G22" s="101" t="str">
        <f>'Lohnzahlung Student'!K28</f>
        <v>xx.09.2025</v>
      </c>
      <c r="H22" s="5"/>
    </row>
    <row r="23" spans="1:8" ht="11.25" customHeight="1" x14ac:dyDescent="0.2">
      <c r="A23" s="5"/>
      <c r="D23" s="5"/>
      <c r="E23" s="5"/>
      <c r="F23" s="5"/>
      <c r="G23" s="98"/>
      <c r="H23" s="5"/>
    </row>
    <row r="24" spans="1:8" ht="15.75" x14ac:dyDescent="0.25">
      <c r="A24" s="5" t="s">
        <v>99</v>
      </c>
      <c r="D24" s="5"/>
      <c r="E24" s="5"/>
      <c r="F24" s="5"/>
      <c r="G24" s="5"/>
      <c r="H24" s="5"/>
    </row>
    <row r="25" spans="1:8" ht="22.5" customHeight="1" x14ac:dyDescent="0.25">
      <c r="C25" s="117">
        <f>'Formular Entscheid'!B31</f>
        <v>44316</v>
      </c>
      <c r="D25" s="5"/>
      <c r="E25" s="118" t="s">
        <v>18</v>
      </c>
      <c r="F25" s="128">
        <f>'Förderbetrag Kanton'!K72</f>
        <v>-19515</v>
      </c>
      <c r="G25" s="5"/>
      <c r="H25" s="5"/>
    </row>
    <row r="26" spans="1:8" ht="6.75" customHeight="1" x14ac:dyDescent="0.2">
      <c r="A26" s="5"/>
      <c r="D26" s="5"/>
      <c r="E26" s="5"/>
      <c r="F26" s="5"/>
      <c r="G26" s="5"/>
      <c r="H26" s="5"/>
    </row>
    <row r="27" spans="1:8" ht="16.5" customHeight="1" x14ac:dyDescent="0.25">
      <c r="A27" s="5" t="s">
        <v>93</v>
      </c>
      <c r="D27" s="5"/>
      <c r="E27" s="118" t="s">
        <v>18</v>
      </c>
      <c r="F27" s="129">
        <f>'Förderbetrag Kanton'!K74</f>
        <v>-9757.5</v>
      </c>
      <c r="G27" s="5"/>
      <c r="H27" s="5"/>
    </row>
    <row r="28" spans="1:8" ht="6.75" customHeight="1" x14ac:dyDescent="0.2">
      <c r="A28" s="5"/>
      <c r="D28" s="5"/>
      <c r="E28" s="5"/>
      <c r="F28" s="5"/>
      <c r="G28" s="5"/>
      <c r="H28" s="5"/>
    </row>
    <row r="29" spans="1:8" ht="18.75" customHeight="1" x14ac:dyDescent="0.25">
      <c r="A29" s="97" t="s">
        <v>94</v>
      </c>
      <c r="D29" s="5"/>
      <c r="E29" s="5"/>
      <c r="F29" s="5"/>
      <c r="G29" s="5"/>
      <c r="H29" s="5"/>
    </row>
    <row r="30" spans="1:8" ht="7.5" customHeight="1" x14ac:dyDescent="0.2">
      <c r="C30" s="5"/>
      <c r="D30" s="5"/>
      <c r="E30" s="5"/>
      <c r="F30" s="5"/>
      <c r="G30" s="5"/>
      <c r="H30" s="5"/>
    </row>
    <row r="31" spans="1:8" ht="13.5" customHeight="1" x14ac:dyDescent="0.2">
      <c r="B31" s="123"/>
      <c r="C31" s="5" t="s">
        <v>95</v>
      </c>
      <c r="D31" s="5"/>
      <c r="E31" s="5"/>
      <c r="F31" s="92"/>
      <c r="G31" s="93"/>
      <c r="H31" s="5"/>
    </row>
    <row r="32" spans="1:8" ht="3.6" customHeight="1" x14ac:dyDescent="0.2">
      <c r="A32" s="79"/>
      <c r="B32" s="79"/>
      <c r="C32" s="5"/>
      <c r="D32" s="5"/>
      <c r="E32" s="5"/>
      <c r="F32" s="92"/>
      <c r="G32" s="93"/>
      <c r="H32" s="5"/>
    </row>
    <row r="33" spans="1:8" ht="13.5" customHeight="1" x14ac:dyDescent="0.2">
      <c r="B33" s="123"/>
      <c r="C33" s="5" t="s">
        <v>96</v>
      </c>
      <c r="D33" s="5"/>
      <c r="E33" s="5"/>
      <c r="F33" s="94"/>
      <c r="G33" s="5"/>
      <c r="H33" s="39"/>
    </row>
    <row r="34" spans="1:8" ht="4.9000000000000004" customHeight="1" x14ac:dyDescent="0.2">
      <c r="C34" s="5"/>
      <c r="D34" s="5"/>
      <c r="E34" s="5"/>
      <c r="F34" s="94"/>
      <c r="G34" s="5"/>
      <c r="H34" s="39"/>
    </row>
    <row r="35" spans="1:8" ht="13.5" customHeight="1" x14ac:dyDescent="0.2">
      <c r="B35" s="123"/>
      <c r="C35" s="5" t="s">
        <v>97</v>
      </c>
      <c r="D35" s="5"/>
      <c r="E35" s="5"/>
      <c r="F35" s="5"/>
      <c r="G35" s="5"/>
      <c r="H35" s="94"/>
    </row>
    <row r="36" spans="1:8" ht="4.1500000000000004" customHeight="1" x14ac:dyDescent="0.2">
      <c r="B36" s="79"/>
      <c r="C36" s="5"/>
      <c r="D36" s="5"/>
      <c r="E36" s="5"/>
      <c r="F36" s="5"/>
      <c r="G36" s="5"/>
      <c r="H36" s="94"/>
    </row>
    <row r="37" spans="1:8" ht="13.5" customHeight="1" x14ac:dyDescent="0.2">
      <c r="B37" s="123"/>
      <c r="C37" s="127" t="s">
        <v>101</v>
      </c>
      <c r="D37" s="120"/>
      <c r="E37" s="98"/>
      <c r="F37" s="98"/>
      <c r="G37" s="98"/>
      <c r="H37" s="94"/>
    </row>
    <row r="38" spans="1:8" ht="6.75" customHeight="1" x14ac:dyDescent="0.2">
      <c r="B38" s="79"/>
      <c r="C38" s="5"/>
      <c r="D38" s="5"/>
      <c r="E38" s="5"/>
      <c r="F38" s="5"/>
      <c r="G38" s="5"/>
      <c r="H38" s="94"/>
    </row>
    <row r="39" spans="1:8" ht="18" customHeight="1" x14ac:dyDescent="0.2">
      <c r="B39" s="79" t="s">
        <v>98</v>
      </c>
      <c r="C39" s="5"/>
      <c r="D39" s="120"/>
      <c r="E39" s="122"/>
      <c r="F39" s="122"/>
      <c r="G39" s="122"/>
      <c r="H39" s="94"/>
    </row>
    <row r="40" spans="1:8" ht="19.5" customHeight="1" x14ac:dyDescent="0.2">
      <c r="B40" s="121"/>
      <c r="C40" s="115"/>
      <c r="D40" s="115"/>
      <c r="E40" s="115"/>
      <c r="F40" s="115"/>
      <c r="G40" s="115"/>
      <c r="H40" s="94"/>
    </row>
    <row r="41" spans="1:8" ht="30" customHeight="1" x14ac:dyDescent="0.2">
      <c r="A41" s="224" t="s">
        <v>76</v>
      </c>
      <c r="B41" s="224"/>
      <c r="C41" s="224"/>
      <c r="E41" s="138" t="str">
        <f>F3</f>
        <v>PLZ Ortschaft</v>
      </c>
      <c r="F41" s="223"/>
      <c r="G41" s="223"/>
      <c r="H41" s="5"/>
    </row>
    <row r="42" spans="1:8" ht="22.9" customHeight="1" x14ac:dyDescent="0.2">
      <c r="A42" s="5" t="s">
        <v>77</v>
      </c>
      <c r="D42" s="5"/>
      <c r="E42" s="5"/>
      <c r="F42" s="5"/>
      <c r="G42" s="5"/>
      <c r="H42" s="5"/>
    </row>
    <row r="43" spans="1:8" ht="30.75" customHeight="1" x14ac:dyDescent="0.2">
      <c r="A43" s="100"/>
      <c r="B43" s="100"/>
      <c r="C43" s="100"/>
      <c r="D43" s="100"/>
      <c r="E43" s="100"/>
      <c r="F43" s="100"/>
      <c r="G43" s="100"/>
    </row>
    <row r="44" spans="1:8" ht="8.25" customHeight="1" x14ac:dyDescent="0.2"/>
    <row r="45" spans="1:8" ht="23.25" customHeight="1" x14ac:dyDescent="0.25">
      <c r="H45" s="143" t="s">
        <v>135</v>
      </c>
    </row>
    <row r="46" spans="1:8" x14ac:dyDescent="0.2">
      <c r="A46" s="106" t="s">
        <v>100</v>
      </c>
    </row>
    <row r="47" spans="1:8" ht="12.75" customHeight="1" x14ac:dyDescent="0.2">
      <c r="A47" s="131" t="s">
        <v>116</v>
      </c>
    </row>
    <row r="48" spans="1:8" x14ac:dyDescent="0.2">
      <c r="A48" s="8"/>
    </row>
    <row r="49" spans="1:1" s="8" customFormat="1" ht="12" x14ac:dyDescent="0.2">
      <c r="A49" s="132"/>
    </row>
  </sheetData>
  <mergeCells count="2">
    <mergeCell ref="F41:G41"/>
    <mergeCell ref="A41:C41"/>
  </mergeCells>
  <pageMargins left="0.7" right="0.7" top="0.78740157499999996" bottom="0.78740157499999996" header="0.3" footer="0.3"/>
  <pageSetup paperSize="9" orientation="portrait" r:id="rId1"/>
  <headerFooter>
    <oddFooter>&amp;L&amp;8Version 02.2022
ersetzt Version von 04.2021&amp;C&amp;8 Amt für Gesundheit Kanton Thurgau und OdA G SThurgau</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C8"/>
  <sheetViews>
    <sheetView workbookViewId="0">
      <selection activeCell="G38" sqref="G38"/>
    </sheetView>
  </sheetViews>
  <sheetFormatPr baseColWidth="10" defaultRowHeight="15" x14ac:dyDescent="0.2"/>
  <sheetData>
    <row r="5" spans="3:3" x14ac:dyDescent="0.2">
      <c r="C5" s="139"/>
    </row>
    <row r="6" spans="3:3" x14ac:dyDescent="0.2">
      <c r="C6" s="139"/>
    </row>
    <row r="7" spans="3:3" x14ac:dyDescent="0.2">
      <c r="C7" s="139"/>
    </row>
    <row r="8" spans="3:3" x14ac:dyDescent="0.2">
      <c r="C8" s="13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Lohnzahlung Student</vt:lpstr>
      <vt:lpstr>Förderbetrag Kanton</vt:lpstr>
      <vt:lpstr>Formular Entscheid</vt:lpstr>
      <vt:lpstr>Formular Rückvergütung Kanton</vt:lpstr>
      <vt:lpstr>Tabelle1</vt:lpstr>
      <vt:lpstr>'Förderbetrag Kanton'!Druckbereich</vt:lpstr>
      <vt:lpstr>'Formular Entscheid'!Druckbereich</vt:lpstr>
      <vt:lpstr>'Lohnzahlung Student'!Druckbereich</vt:lpstr>
    </vt:vector>
  </TitlesOfParts>
  <Company>Spital Thurgau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Heinz Tanner</dc:creator>
  <cp:lastModifiedBy>Judith Henauer</cp:lastModifiedBy>
  <cp:lastPrinted>2018-02-26T20:04:29Z</cp:lastPrinted>
  <dcterms:created xsi:type="dcterms:W3CDTF">2012-05-04T11:45:37Z</dcterms:created>
  <dcterms:modified xsi:type="dcterms:W3CDTF">2022-03-21T11:01:49Z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